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/>
  <mc:AlternateContent xmlns:mc="http://schemas.openxmlformats.org/markup-compatibility/2006">
    <mc:Choice Requires="x15">
      <x15ac:absPath xmlns:x15ac="http://schemas.microsoft.com/office/spreadsheetml/2010/11/ac" url="C:\Users\zastupce\Desktop\zástupce neu\Objednávky\2026\"/>
    </mc:Choice>
  </mc:AlternateContent>
  <xr:revisionPtr revIDLastSave="0" documentId="8_{719E3436-9940-433B-BEA4-9D34B01703A0}" xr6:coauthVersionLast="36" xr6:coauthVersionMax="36" xr10:uidLastSave="{00000000-0000-0000-0000-000000000000}"/>
  <bookViews>
    <workbookView xWindow="0" yWindow="0" windowWidth="23040" windowHeight="9060" activeTab="8" xr2:uid="{00000000-000D-0000-FFFF-FFFF00000000}"/>
  </bookViews>
  <sheets>
    <sheet name="2. ročník" sheetId="2" r:id="rId1"/>
    <sheet name="3. ročník" sheetId="3" r:id="rId2"/>
    <sheet name="4. ročník" sheetId="4" r:id="rId3"/>
    <sheet name="5. ročník" sheetId="5" r:id="rId4"/>
    <sheet name="6. ročník" sheetId="6" r:id="rId5"/>
    <sheet name=" 7. ročník" sheetId="7" r:id="rId6"/>
    <sheet name="8. ročník" sheetId="8" r:id="rId7"/>
    <sheet name="9. ročník" sheetId="9" r:id="rId8"/>
    <sheet name="Seznam sešitů" sheetId="10" r:id="rId9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3" l="1"/>
  <c r="H27" i="5"/>
  <c r="H28" i="5"/>
  <c r="H29" i="5"/>
  <c r="H30" i="5"/>
  <c r="H31" i="5"/>
  <c r="H32" i="5"/>
  <c r="H33" i="5"/>
  <c r="H34" i="5"/>
  <c r="H35" i="5"/>
  <c r="H26" i="5"/>
  <c r="F27" i="5"/>
  <c r="F37" i="5" s="1"/>
  <c r="F38" i="5" s="1"/>
  <c r="F28" i="5"/>
  <c r="F29" i="5"/>
  <c r="F30" i="5"/>
  <c r="F31" i="5"/>
  <c r="F32" i="5"/>
  <c r="F33" i="5"/>
  <c r="F34" i="5"/>
  <c r="F35" i="5"/>
  <c r="F26" i="5"/>
  <c r="D20" i="5"/>
  <c r="F35" i="3"/>
  <c r="F30" i="3"/>
  <c r="F32" i="3"/>
  <c r="F37" i="3"/>
  <c r="F36" i="3"/>
  <c r="F34" i="3"/>
  <c r="F33" i="3"/>
  <c r="F31" i="3"/>
  <c r="F29" i="3"/>
  <c r="F39" i="3"/>
  <c r="F33" i="4"/>
  <c r="F34" i="4"/>
  <c r="D21" i="4"/>
  <c r="F5" i="3"/>
  <c r="F28" i="4"/>
  <c r="F36" i="4" s="1"/>
  <c r="F29" i="4"/>
  <c r="F30" i="4"/>
  <c r="F31" i="4"/>
  <c r="F32" i="4"/>
  <c r="F35" i="4"/>
  <c r="F27" i="4"/>
  <c r="J19" i="4"/>
  <c r="J20" i="4"/>
  <c r="J18" i="4"/>
  <c r="F29" i="2"/>
  <c r="D24" i="3"/>
  <c r="D22" i="9"/>
  <c r="F39" i="9" s="1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G22" i="10"/>
  <c r="H22" i="10"/>
  <c r="F5" i="6"/>
  <c r="AA117" i="10"/>
  <c r="Z117" i="10"/>
  <c r="Y117" i="10"/>
  <c r="X117" i="10"/>
  <c r="W117" i="10"/>
  <c r="V117" i="10"/>
  <c r="U117" i="10"/>
  <c r="T117" i="10"/>
  <c r="S117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AA100" i="10"/>
  <c r="Z100" i="10"/>
  <c r="Y100" i="10"/>
  <c r="X100" i="10"/>
  <c r="W100" i="10"/>
  <c r="V100" i="10"/>
  <c r="U100" i="10"/>
  <c r="T100" i="10"/>
  <c r="S100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AA65" i="10"/>
  <c r="Z65" i="10"/>
  <c r="Y65" i="10"/>
  <c r="X65" i="10"/>
  <c r="W65" i="10"/>
  <c r="V65" i="10"/>
  <c r="U65" i="10"/>
  <c r="T65" i="10"/>
  <c r="S65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F22" i="10"/>
  <c r="E22" i="10"/>
  <c r="D22" i="10"/>
  <c r="C22" i="10"/>
  <c r="F31" i="9"/>
  <c r="D23" i="9"/>
  <c r="F38" i="9" s="1"/>
  <c r="F28" i="8"/>
  <c r="F30" i="8" s="1"/>
  <c r="D21" i="8"/>
  <c r="F38" i="8"/>
  <c r="D22" i="8"/>
  <c r="F37" i="8" s="1"/>
  <c r="F29" i="7"/>
  <c r="F31" i="7" s="1"/>
  <c r="D22" i="7"/>
  <c r="F39" i="7"/>
  <c r="D23" i="7"/>
  <c r="F5" i="7"/>
  <c r="F30" i="6"/>
  <c r="D23" i="6"/>
  <c r="F40" i="6" s="1"/>
  <c r="D24" i="6"/>
  <c r="F39" i="6" s="1"/>
  <c r="D19" i="5"/>
  <c r="H18" i="5"/>
  <c r="H17" i="5"/>
  <c r="H19" i="5"/>
  <c r="F5" i="5"/>
  <c r="D20" i="4"/>
  <c r="D23" i="3"/>
  <c r="K22" i="3"/>
  <c r="K20" i="3"/>
  <c r="K23" i="3"/>
  <c r="F37" i="2"/>
  <c r="F36" i="2"/>
  <c r="F35" i="2"/>
  <c r="F34" i="2"/>
  <c r="F33" i="2"/>
  <c r="F32" i="2"/>
  <c r="F31" i="2"/>
  <c r="F30" i="2"/>
  <c r="D22" i="2"/>
  <c r="J21" i="2"/>
  <c r="J20" i="2"/>
  <c r="D23" i="2"/>
  <c r="J22" i="2"/>
  <c r="H37" i="5"/>
  <c r="H38" i="5" s="1"/>
  <c r="F38" i="7" l="1"/>
  <c r="F45" i="5"/>
  <c r="F44" i="5"/>
  <c r="F41" i="4"/>
  <c r="F37" i="4"/>
  <c r="F42" i="4" s="1"/>
  <c r="F39" i="2"/>
  <c r="F40" i="2" s="1"/>
  <c r="F40" i="3"/>
  <c r="F43" i="3" s="1"/>
  <c r="F46" i="2" l="1"/>
  <c r="F47" i="2"/>
</calcChain>
</file>

<file path=xl/sharedStrings.xml><?xml version="1.0" encoding="utf-8"?>
<sst xmlns="http://schemas.openxmlformats.org/spreadsheetml/2006/main" count="688" uniqueCount="219">
  <si>
    <t>Školní potřeby pro školní rok 2026/2027</t>
  </si>
  <si>
    <t>Třídy:</t>
  </si>
  <si>
    <t>Celkem žáků</t>
  </si>
  <si>
    <t>Počet žáků:</t>
  </si>
  <si>
    <t>Sešity</t>
  </si>
  <si>
    <t>Název</t>
  </si>
  <si>
    <t>Nakladatelství</t>
  </si>
  <si>
    <t>Cena/ks</t>
  </si>
  <si>
    <t>Počet</t>
  </si>
  <si>
    <t>Číslo sešitu</t>
  </si>
  <si>
    <t>Formát</t>
  </si>
  <si>
    <t>ks/žák</t>
  </si>
  <si>
    <t>Celkový počet</t>
  </si>
  <si>
    <t>Nová škola s.r.o.</t>
  </si>
  <si>
    <t>A5</t>
  </si>
  <si>
    <t>Kusů na žáka:</t>
  </si>
  <si>
    <t>Cena na žáka:</t>
  </si>
  <si>
    <t>Cena celkem:</t>
  </si>
  <si>
    <t>Výtvarné potřeby</t>
  </si>
  <si>
    <t>Název zboží</t>
  </si>
  <si>
    <t>Počet ks</t>
  </si>
  <si>
    <t>Cena celkem</t>
  </si>
  <si>
    <t xml:space="preserve">Karton kreslící bílý A4, 220g, balení	</t>
  </si>
  <si>
    <t>Kreslící kartón A3 mix 12 barev/5 listů 180 g</t>
  </si>
  <si>
    <t>Celková cena</t>
  </si>
  <si>
    <t>Cena na žáka</t>
  </si>
  <si>
    <t>CENA CELKEM NA ŽÁKA (včetně výtvarných potřeb):</t>
  </si>
  <si>
    <t xml:space="preserve">2. ročník </t>
  </si>
  <si>
    <t>2.A</t>
  </si>
  <si>
    <t>2.B</t>
  </si>
  <si>
    <t>2.C</t>
  </si>
  <si>
    <t>Pracovní sešity</t>
  </si>
  <si>
    <t>Čj 2, 1.díl s Agátou (barev.pracovní sešit)</t>
  </si>
  <si>
    <t>Nová škola s.r.o</t>
  </si>
  <si>
    <t>Čj 2 , 2.díl s Agátou (barev.pracovní sešit)</t>
  </si>
  <si>
    <t>Písanka 2, 1.díl dvoubarevná</t>
  </si>
  <si>
    <t>A6</t>
  </si>
  <si>
    <t>Písanka 2, 2.díl dvoubarevná</t>
  </si>
  <si>
    <t>A4</t>
  </si>
  <si>
    <t>Procvičujeme tvrdé a měkké slabiky</t>
  </si>
  <si>
    <t xml:space="preserve">Procvičovací sešit z matematiky 1. díl pro 2. roč. ZŠ </t>
  </si>
  <si>
    <t>STUDIO 1 + 1</t>
  </si>
  <si>
    <t xml:space="preserve">Procvičovací sešit z matematiky 2. díl pro 2. roč. ZŠ </t>
  </si>
  <si>
    <t xml:space="preserve">Procvičovací sešit z matematiky 3. díl pro 2. roč. ZŠ </t>
  </si>
  <si>
    <t>Oskarova prvouka 2 - barev. prac.sešit</t>
  </si>
  <si>
    <t>Barevné papíry složka A4, 10 listů mix</t>
  </si>
  <si>
    <t xml:space="preserve">Krepový papír mix 2ks barev - základní </t>
  </si>
  <si>
    <t>Souprava prašných kříd</t>
  </si>
  <si>
    <t xml:space="preserve">herkules velký </t>
  </si>
  <si>
    <t>černá tuš</t>
  </si>
  <si>
    <t>CENA CELKEM (včetně výtvarných potřeb):</t>
  </si>
  <si>
    <t>Poznámky</t>
  </si>
  <si>
    <t>3. ročník</t>
  </si>
  <si>
    <t>3.A</t>
  </si>
  <si>
    <t>3.B</t>
  </si>
  <si>
    <t>3.C</t>
  </si>
  <si>
    <t>Procvičovací sešit k matematice pro 3. ročník  1. díl</t>
  </si>
  <si>
    <t>Studio 1+1</t>
  </si>
  <si>
    <t>Procvičovací sešit k matematice pro 3. ročník 2. díl</t>
  </si>
  <si>
    <t>Procvičovací sešit k matematice pro 3. ročník 3. díl</t>
  </si>
  <si>
    <t>Procvičujeme vyjmenová slova (070364)</t>
  </si>
  <si>
    <t>slovníček OPTYS 40 listů</t>
  </si>
  <si>
    <t>Písanka 3/1 - dvoubarevná</t>
  </si>
  <si>
    <t>423x</t>
  </si>
  <si>
    <t>Písanka 3/2 - dvoubarevná</t>
  </si>
  <si>
    <t>Kid´s Box 1 PS</t>
  </si>
  <si>
    <t>Cambridge University Press</t>
  </si>
  <si>
    <t>Početníček pro 3. ročník</t>
  </si>
  <si>
    <t>Didaktis</t>
  </si>
  <si>
    <t>Karton kreslící bílý A4, 220g</t>
  </si>
  <si>
    <t>Karton kreslící bílý A3, 220g</t>
  </si>
  <si>
    <t>Barevné papíry A4, 80g, 10 listů mix</t>
  </si>
  <si>
    <t>Kreslící karton A3 mix 12 barev/ 5 listů 180g</t>
  </si>
  <si>
    <t>Kreslící karton světle zelený A4, 180,g</t>
  </si>
  <si>
    <t>Kreslící karton světle modrý A4, 180,g</t>
  </si>
  <si>
    <t>4. ročník</t>
  </si>
  <si>
    <t>4.A</t>
  </si>
  <si>
    <t>4.B</t>
  </si>
  <si>
    <t>4.C</t>
  </si>
  <si>
    <t>Český jazyk pro 4. roč. - PS 1. díl, barevný s Oskarem</t>
  </si>
  <si>
    <t>NOVÁ ŠKOLA s.r.o</t>
  </si>
  <si>
    <t>sešit 644</t>
  </si>
  <si>
    <t>Český jazyk pro 4. roč. - PS 2. díl, barevný s Oskarem</t>
  </si>
  <si>
    <t>sešit 523 linkovaný</t>
  </si>
  <si>
    <t xml:space="preserve">Matýskova matematika pro 4. roč - PS 1. díl </t>
  </si>
  <si>
    <t>NOVÁ ŠKOLA  s.r.o</t>
  </si>
  <si>
    <t>notový sešit</t>
  </si>
  <si>
    <t xml:space="preserve">Matýskova matematika pro 4. roč - PS 2. díl </t>
  </si>
  <si>
    <t>sešit 420 bez linek</t>
  </si>
  <si>
    <t>PS Geometrie</t>
  </si>
  <si>
    <t>sešit 444</t>
  </si>
  <si>
    <t xml:space="preserve"> </t>
  </si>
  <si>
    <t>Kid´s Box 2 PS</t>
  </si>
  <si>
    <t>Karton kreslící bílý A4, 180g</t>
  </si>
  <si>
    <t xml:space="preserve">Karton kreslící barevný A4, 180g, mix 10 barev, 100 kusů	</t>
  </si>
  <si>
    <t>Karton kreslící světle modrý A4, 180g</t>
  </si>
  <si>
    <t>Kreslicí karton světle zelený A4 180 g</t>
  </si>
  <si>
    <t>Herkules lepící tyčinka 40 g</t>
  </si>
  <si>
    <t>Centropen zmizík 2539</t>
  </si>
  <si>
    <t>Modelovací hmota JOVI samotvrdnoucí 1000 g - bílá</t>
  </si>
  <si>
    <t>5. ročník</t>
  </si>
  <si>
    <t>5.A</t>
  </si>
  <si>
    <t>5.B</t>
  </si>
  <si>
    <t>5.C</t>
  </si>
  <si>
    <t>Český jazyk 5roč.,1.díl, PS barevné vydání  s Rózinkou a Oskarem</t>
  </si>
  <si>
    <t>Český jazyk 5roč.,2.díl, PS barevné vydání s Rózinkou a Oskarem</t>
  </si>
  <si>
    <t>Matýskova matematika PS 5/1díl</t>
  </si>
  <si>
    <t>Matýskova matematika PS5/2 díl</t>
  </si>
  <si>
    <t>Nová školas.r.o.</t>
  </si>
  <si>
    <t>Kid´s Box 3 PS</t>
  </si>
  <si>
    <t>Cambridge UP</t>
  </si>
  <si>
    <t>PS Hravá přírodověda Člověk a jeho stvět</t>
  </si>
  <si>
    <t>Taktik</t>
  </si>
  <si>
    <t>Malovaná vlastivěda od Bílé hory po současnost- edice malovaná vlastivěda</t>
  </si>
  <si>
    <t>UPOL</t>
  </si>
  <si>
    <t>Počet ks 5. A, B</t>
  </si>
  <si>
    <t>Počet ks 5.C</t>
  </si>
  <si>
    <t>Barevné papíry A4, 80 g, 10 sytých barev, 100 ks   338326</t>
  </si>
  <si>
    <t>Suchý pastel 12 barev</t>
  </si>
  <si>
    <t>krepový papír - žlutý, modrý sv+tm, červený, zelený sv+ tm, černý, růžový, oranžový, fialový</t>
  </si>
  <si>
    <t>púrovázek přírodní hnědý</t>
  </si>
  <si>
    <t>Barva temperová Creall 1 litr bílá, modrou, žlutá, zelená</t>
  </si>
  <si>
    <t>špejle - balení</t>
  </si>
  <si>
    <t>6. ročník</t>
  </si>
  <si>
    <t>6.A</t>
  </si>
  <si>
    <t>6.B</t>
  </si>
  <si>
    <t>6.C</t>
  </si>
  <si>
    <t>Přírodopis s nadhledem 6</t>
  </si>
  <si>
    <t>FRAUS</t>
  </si>
  <si>
    <t>Hravý zeměpis 6</t>
  </si>
  <si>
    <t>TAKTIK</t>
  </si>
  <si>
    <t>Bloggers 1</t>
  </si>
  <si>
    <t>Klett</t>
  </si>
  <si>
    <t xml:space="preserve">, </t>
  </si>
  <si>
    <t>Pravopisné pětiminutovky 6</t>
  </si>
  <si>
    <t>ALTER</t>
  </si>
  <si>
    <t>Hravý sloh 6</t>
  </si>
  <si>
    <t>Český jazyk v pohodě 6</t>
  </si>
  <si>
    <t>150 kč na žáka - bude se strhávat zvlášť</t>
  </si>
  <si>
    <t>CENA CELKEM (pracovní sešity a sešity na psaní):</t>
  </si>
  <si>
    <t>CENA CELKEM NA ŽÁKA (pracovní sešity a sešity na psaní):</t>
  </si>
  <si>
    <t>7. ročník</t>
  </si>
  <si>
    <t>7.A</t>
  </si>
  <si>
    <t>7.B</t>
  </si>
  <si>
    <t>7.C</t>
  </si>
  <si>
    <t>Hravý přírodopis 7</t>
  </si>
  <si>
    <t>Bloggers 2</t>
  </si>
  <si>
    <t>Hravá občanský výchova 7</t>
  </si>
  <si>
    <t xml:space="preserve">Hravý zeměpis 7 </t>
  </si>
  <si>
    <t>Pravopisné pětiminutovky 7</t>
  </si>
  <si>
    <t>Maximal Interaktiv 1 barevný</t>
  </si>
  <si>
    <t>Hravý sloh 7</t>
  </si>
  <si>
    <t>Český jazyk v pohodě 7</t>
  </si>
  <si>
    <t>CENA CELKEM (pracovní sešity a sešity na psaní)</t>
  </si>
  <si>
    <t>CENA CELKEM NA ŽÁKA (pracovní sešity a sešity na psaní)</t>
  </si>
  <si>
    <t>8. ročník</t>
  </si>
  <si>
    <t>8.A</t>
  </si>
  <si>
    <t>8.B</t>
  </si>
  <si>
    <t>8.C</t>
  </si>
  <si>
    <t>Hravá chemie  8</t>
  </si>
  <si>
    <t>Bloggers 3</t>
  </si>
  <si>
    <t>Hravý zeměpis 8- Česká republika a Evropa</t>
  </si>
  <si>
    <t>Hravá občanská výchova 8</t>
  </si>
  <si>
    <t>Hravý přírodopis 8</t>
  </si>
  <si>
    <t>Maximal Interaktiv 2 barevný</t>
  </si>
  <si>
    <t>Hravý sloh 8</t>
  </si>
  <si>
    <t>Český jazyk v pohodě 8</t>
  </si>
  <si>
    <t>Pravopisné pětiminutovky 8</t>
  </si>
  <si>
    <t>9. ročník</t>
  </si>
  <si>
    <t>9.A</t>
  </si>
  <si>
    <t>9.B</t>
  </si>
  <si>
    <t>9.C</t>
  </si>
  <si>
    <t>Hravá chemie 9</t>
  </si>
  <si>
    <t>Bloggers 4, 2dílný PS</t>
  </si>
  <si>
    <t>Hravá občanská výchova 9</t>
  </si>
  <si>
    <t>Pravopisné pětiminutovky 9</t>
  </si>
  <si>
    <t>Hravý sloh 9</t>
  </si>
  <si>
    <t>Český jazyk v pohodě 9</t>
  </si>
  <si>
    <t>SEŠITY NA PSANÍ PRO ŠK. ROK 2026/2027</t>
  </si>
  <si>
    <t>2. ročník</t>
  </si>
  <si>
    <t>420e</t>
  </si>
  <si>
    <t>511 s PL</t>
  </si>
  <si>
    <t>512 s PL</t>
  </si>
  <si>
    <t>5110 - čtverečkovaný</t>
  </si>
  <si>
    <t>ČJ</t>
  </si>
  <si>
    <t>M</t>
  </si>
  <si>
    <t>Prvouka</t>
  </si>
  <si>
    <t>HV</t>
  </si>
  <si>
    <t>PČ</t>
  </si>
  <si>
    <t>Celkem</t>
  </si>
  <si>
    <t>notový sešit, 16 listů</t>
  </si>
  <si>
    <t>AJ</t>
  </si>
  <si>
    <t>4.ročník</t>
  </si>
  <si>
    <t>Přírodověda</t>
  </si>
  <si>
    <t>Vlastivěda</t>
  </si>
  <si>
    <t>IKT</t>
  </si>
  <si>
    <t>520e</t>
  </si>
  <si>
    <t>523R</t>
  </si>
  <si>
    <t>524e</t>
  </si>
  <si>
    <t>Slovníček Optys 1. st, 40 listů</t>
  </si>
  <si>
    <t>Slovníček Optys 2. st</t>
  </si>
  <si>
    <t>Přírodopis</t>
  </si>
  <si>
    <t>Dějepis</t>
  </si>
  <si>
    <t>Zeměpis</t>
  </si>
  <si>
    <t>Fyzika</t>
  </si>
  <si>
    <t>VkO</t>
  </si>
  <si>
    <t>VkZ</t>
  </si>
  <si>
    <t>NJ</t>
  </si>
  <si>
    <t xml:space="preserve">Informatika </t>
  </si>
  <si>
    <t>Chemie</t>
  </si>
  <si>
    <t>Informatika</t>
  </si>
  <si>
    <t>Slovníček Optys 2.st</t>
  </si>
  <si>
    <t>Český jazyk 3. ročník 1. díl pracovní sešit barevný</t>
  </si>
  <si>
    <t>Český jazyk 3. ročník 2. díl pracovní sešit barevný</t>
  </si>
  <si>
    <t>Já a můj svět 3 (prvouka) -  barevný pracovní sešit, na šířku</t>
  </si>
  <si>
    <r>
      <rPr>
        <b/>
        <sz val="10"/>
        <color rgb="FF000000"/>
        <rFont val="Calibri Light"/>
        <family val="2"/>
        <charset val="238"/>
      </rPr>
      <t>Celkem</t>
    </r>
    <r>
      <rPr>
        <sz val="10"/>
        <color rgb="FF000000"/>
        <rFont val="Calibri Light"/>
        <family val="2"/>
        <charset val="238"/>
      </rPr>
      <t>: 51 749 kč</t>
    </r>
  </si>
  <si>
    <r>
      <rPr>
        <b/>
        <sz val="10"/>
        <color rgb="FF000000"/>
        <rFont val="Calibri Light"/>
        <family val="2"/>
        <charset val="238"/>
      </rPr>
      <t>5.A, 5.B</t>
    </r>
    <r>
      <rPr>
        <sz val="10"/>
        <color rgb="FF000000"/>
        <rFont val="Calibri Light"/>
        <family val="2"/>
        <charset val="238"/>
      </rPr>
      <t xml:space="preserve">: 749,17 kč </t>
    </r>
    <r>
      <rPr>
        <b/>
        <sz val="10"/>
        <color rgb="FF000000"/>
        <rFont val="Calibri Light"/>
        <family val="2"/>
        <charset val="238"/>
      </rPr>
      <t>5.C</t>
    </r>
    <r>
      <rPr>
        <sz val="10"/>
        <color rgb="FF000000"/>
        <rFont val="Calibri Light"/>
        <family val="2"/>
        <charset val="238"/>
      </rPr>
      <t>: 981,3 kč</t>
    </r>
  </si>
  <si>
    <r>
      <t xml:space="preserve">Slovníček Optys </t>
    </r>
    <r>
      <rPr>
        <u/>
        <sz val="10"/>
        <color rgb="FF1155CC"/>
        <rFont val="Calibri Light"/>
        <family val="2"/>
        <charset val="238"/>
      </rPr>
      <t>1.st, 40 listů</t>
    </r>
  </si>
  <si>
    <r>
      <t xml:space="preserve">Slovníček Optys </t>
    </r>
    <r>
      <rPr>
        <u/>
        <sz val="10"/>
        <color rgb="FF1155CC"/>
        <rFont val="Calibri Light"/>
        <family val="2"/>
        <charset val="238"/>
      </rPr>
      <t>1.st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</si>
</sst>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"/>
  </numFmts>
  <fonts count="38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rgb="FF000000"/>
      <name val="&quot;Lucida Grande&quot;"/>
    </font>
    <font>
      <sz val="9"/>
      <color rgb="FF795548"/>
      <name val="&quot;Google Sans Mono&quot;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  <scheme val="minor"/>
    </font>
    <font>
      <b/>
      <sz val="18"/>
      <color theme="1"/>
      <name val="Calibri Light"/>
      <family val="2"/>
      <charset val="238"/>
    </font>
    <font>
      <sz val="10"/>
      <color rgb="FF000000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7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8"/>
      <color theme="1"/>
      <name val="Calibri Light"/>
      <family val="2"/>
      <charset val="238"/>
    </font>
    <font>
      <sz val="10"/>
      <color rgb="FFFF0000"/>
      <name val="Calibri Light"/>
      <family val="2"/>
      <charset val="238"/>
    </font>
    <font>
      <sz val="18"/>
      <color theme="0" tint="-4.9989318521683403E-2"/>
      <name val="Calibri Light"/>
      <family val="2"/>
      <charset val="238"/>
    </font>
    <font>
      <sz val="10"/>
      <color theme="0" tint="-4.9989318521683403E-2"/>
      <name val="Calibri Light"/>
      <family val="2"/>
      <charset val="238"/>
    </font>
    <font>
      <b/>
      <sz val="10"/>
      <color rgb="FF000000"/>
      <name val="Calibri Light"/>
      <family val="2"/>
      <charset val="238"/>
    </font>
    <font>
      <sz val="11"/>
      <color rgb="FF242424"/>
      <name val="Calibri Light"/>
      <family val="2"/>
      <charset val="238"/>
    </font>
    <font>
      <sz val="9"/>
      <color theme="0" tint="-4.9989318521683403E-2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0"/>
      <name val="Calibri Light"/>
      <family val="2"/>
      <charset val="238"/>
    </font>
    <font>
      <i/>
      <sz val="9"/>
      <color rgb="FF000000"/>
      <name val="Calibri Light"/>
      <family val="2"/>
      <charset val="238"/>
    </font>
    <font>
      <sz val="11"/>
      <color theme="0" tint="-4.9989318521683403E-2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8"/>
      <color theme="1"/>
      <name val="Calibri Light"/>
      <family val="2"/>
      <charset val="238"/>
    </font>
    <font>
      <sz val="8"/>
      <color rgb="FF000000"/>
      <name val="Calibri Light"/>
      <family val="2"/>
      <charset val="238"/>
    </font>
    <font>
      <sz val="9"/>
      <color rgb="FF000000"/>
      <name val="Calibri Light"/>
      <family val="2"/>
      <charset val="238"/>
    </font>
    <font>
      <sz val="20"/>
      <color rgb="FF000000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name val="Calibri Light"/>
      <family val="2"/>
      <charset val="238"/>
    </font>
    <font>
      <sz val="9"/>
      <color rgb="FF795548"/>
      <name val="Calibri Light"/>
      <family val="2"/>
      <charset val="238"/>
    </font>
    <font>
      <b/>
      <sz val="18"/>
      <color rgb="FF000000"/>
      <name val="Calibri Light"/>
      <family val="2"/>
      <charset val="238"/>
    </font>
    <font>
      <u/>
      <sz val="10"/>
      <color rgb="FF0000FF"/>
      <name val="Calibri Light"/>
      <family val="2"/>
      <charset val="238"/>
    </font>
    <font>
      <u/>
      <sz val="10"/>
      <color rgb="FF1155CC"/>
      <name val="Calibri Light"/>
      <family val="2"/>
      <charset val="238"/>
    </font>
    <font>
      <b/>
      <sz val="10"/>
      <color theme="0" tint="-0.249977111117893"/>
      <name val="Calibri Light"/>
      <family val="2"/>
      <charset val="238"/>
    </font>
    <font>
      <sz val="9"/>
      <name val="Calibri Light"/>
      <family val="2"/>
      <charset val="238"/>
    </font>
    <font>
      <b/>
      <sz val="11"/>
      <color rgb="FF000000"/>
      <name val="Calibri Light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2" tint="-0.249977111117893"/>
        <bgColor indexed="64"/>
      </patternFill>
    </fill>
  </fills>
  <borders count="110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left"/>
    </xf>
    <xf numFmtId="0" fontId="0" fillId="9" borderId="0" xfId="0" applyFill="1"/>
    <xf numFmtId="0" fontId="1" fillId="9" borderId="0" xfId="0" applyFont="1" applyFill="1"/>
    <xf numFmtId="0" fontId="0" fillId="0" borderId="0" xfId="0" applyAlignment="1"/>
    <xf numFmtId="0" fontId="4" fillId="4" borderId="0" xfId="0" applyFont="1" applyFill="1" applyAlignment="1">
      <alignment vertical="center" wrapText="1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/>
    <xf numFmtId="0" fontId="10" fillId="2" borderId="1" xfId="0" applyFont="1" applyFill="1" applyBorder="1"/>
    <xf numFmtId="0" fontId="10" fillId="3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/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3" fillId="0" borderId="0" xfId="0" applyFont="1"/>
    <xf numFmtId="0" fontId="9" fillId="0" borderId="0" xfId="0" applyFont="1" applyAlignment="1">
      <alignment horizontal="left"/>
    </xf>
    <xf numFmtId="0" fontId="14" fillId="0" borderId="0" xfId="0" applyFont="1"/>
    <xf numFmtId="0" fontId="13" fillId="0" borderId="0" xfId="0" applyFont="1" applyAlignment="1"/>
    <xf numFmtId="0" fontId="15" fillId="0" borderId="0" xfId="0" applyFont="1"/>
    <xf numFmtId="0" fontId="16" fillId="0" borderId="0" xfId="0" applyFont="1"/>
    <xf numFmtId="0" fontId="10" fillId="2" borderId="66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6" fillId="13" borderId="0" xfId="0" applyFont="1" applyFill="1" applyAlignment="1">
      <alignment horizontal="center"/>
    </xf>
    <xf numFmtId="0" fontId="12" fillId="0" borderId="79" xfId="0" applyFont="1" applyBorder="1" applyAlignment="1">
      <alignment horizontal="left"/>
    </xf>
    <xf numFmtId="164" fontId="9" fillId="16" borderId="49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right"/>
    </xf>
    <xf numFmtId="0" fontId="18" fillId="0" borderId="59" xfId="0" applyFont="1" applyBorder="1"/>
    <xf numFmtId="164" fontId="9" fillId="16" borderId="52" xfId="0" applyNumberFormat="1" applyFont="1" applyFill="1" applyBorder="1" applyAlignment="1">
      <alignment horizontal="center"/>
    </xf>
    <xf numFmtId="164" fontId="16" fillId="9" borderId="0" xfId="0" applyNumberFormat="1" applyFont="1" applyFill="1" applyAlignment="1">
      <alignment horizontal="right"/>
    </xf>
    <xf numFmtId="0" fontId="12" fillId="0" borderId="50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6" fillId="13" borderId="0" xfId="0" applyFont="1" applyFill="1"/>
    <xf numFmtId="0" fontId="9" fillId="0" borderId="105" xfId="0" applyFont="1" applyBorder="1"/>
    <xf numFmtId="0" fontId="12" fillId="0" borderId="65" xfId="0" applyFont="1" applyBorder="1" applyAlignment="1">
      <alignment horizontal="left"/>
    </xf>
    <xf numFmtId="164" fontId="12" fillId="9" borderId="64" xfId="0" applyNumberFormat="1" applyFont="1" applyFill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6" fillId="0" borderId="41" xfId="0" applyFont="1" applyBorder="1"/>
    <xf numFmtId="0" fontId="12" fillId="0" borderId="76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164" fontId="12" fillId="9" borderId="54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164" fontId="16" fillId="0" borderId="0" xfId="0" applyNumberFormat="1" applyFont="1"/>
    <xf numFmtId="0" fontId="12" fillId="5" borderId="24" xfId="0" applyFont="1" applyFill="1" applyBorder="1"/>
    <xf numFmtId="164" fontId="12" fillId="0" borderId="25" xfId="0" applyNumberFormat="1" applyFont="1" applyBorder="1"/>
    <xf numFmtId="164" fontId="19" fillId="4" borderId="0" xfId="0" applyNumberFormat="1" applyFont="1" applyFill="1"/>
    <xf numFmtId="0" fontId="12" fillId="5" borderId="21" xfId="0" applyFont="1" applyFill="1" applyBorder="1"/>
    <xf numFmtId="164" fontId="20" fillId="4" borderId="23" xfId="0" applyNumberFormat="1" applyFont="1" applyFill="1" applyBorder="1"/>
    <xf numFmtId="0" fontId="9" fillId="4" borderId="0" xfId="0" applyFont="1" applyFill="1" applyAlignment="1">
      <alignment horizontal="left"/>
    </xf>
    <xf numFmtId="0" fontId="10" fillId="5" borderId="82" xfId="0" applyFont="1" applyFill="1" applyBorder="1" applyAlignment="1">
      <alignment horizontal="center"/>
    </xf>
    <xf numFmtId="0" fontId="21" fillId="0" borderId="87" xfId="0" applyFont="1" applyBorder="1" applyAlignment="1"/>
    <xf numFmtId="0" fontId="10" fillId="5" borderId="31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8" fillId="0" borderId="91" xfId="0" applyFont="1" applyBorder="1" applyAlignment="1"/>
    <xf numFmtId="0" fontId="21" fillId="0" borderId="92" xfId="0" applyFont="1" applyBorder="1" applyAlignment="1"/>
    <xf numFmtId="164" fontId="9" fillId="16" borderId="58" xfId="0" applyNumberFormat="1" applyFont="1" applyFill="1" applyBorder="1" applyAlignment="1">
      <alignment horizontal="right"/>
    </xf>
    <xf numFmtId="0" fontId="12" fillId="0" borderId="57" xfId="0" applyFont="1" applyBorder="1" applyAlignment="1">
      <alignment horizontal="center"/>
    </xf>
    <xf numFmtId="164" fontId="12" fillId="0" borderId="45" xfId="0" applyNumberFormat="1" applyFont="1" applyBorder="1" applyAlignment="1">
      <alignment horizontal="center"/>
    </xf>
    <xf numFmtId="0" fontId="12" fillId="0" borderId="45" xfId="0" applyFont="1" applyBorder="1"/>
    <xf numFmtId="0" fontId="18" fillId="0" borderId="84" xfId="0" applyFont="1" applyBorder="1" applyAlignment="1"/>
    <xf numFmtId="0" fontId="21" fillId="0" borderId="83" xfId="0" applyFont="1" applyBorder="1" applyAlignment="1"/>
    <xf numFmtId="164" fontId="9" fillId="16" borderId="32" xfId="0" applyNumberFormat="1" applyFont="1" applyFill="1" applyBorder="1" applyAlignment="1">
      <alignment horizontal="right"/>
    </xf>
    <xf numFmtId="0" fontId="12" fillId="9" borderId="20" xfId="0" applyFont="1" applyFill="1" applyBorder="1" applyAlignment="1">
      <alignment horizontal="center"/>
    </xf>
    <xf numFmtId="164" fontId="12" fillId="0" borderId="26" xfId="0" applyNumberFormat="1" applyFont="1" applyBorder="1"/>
    <xf numFmtId="0" fontId="20" fillId="4" borderId="93" xfId="0" applyFont="1" applyFill="1" applyBorder="1" applyAlignment="1">
      <alignment horizontal="left"/>
    </xf>
    <xf numFmtId="0" fontId="20" fillId="4" borderId="94" xfId="0" applyFont="1" applyFill="1" applyBorder="1" applyAlignment="1">
      <alignment horizontal="left"/>
    </xf>
    <xf numFmtId="0" fontId="12" fillId="0" borderId="59" xfId="0" applyFont="1" applyBorder="1"/>
    <xf numFmtId="0" fontId="22" fillId="4" borderId="0" xfId="0" applyFont="1" applyFill="1"/>
    <xf numFmtId="0" fontId="12" fillId="0" borderId="84" xfId="0" applyFont="1" applyBorder="1" applyAlignment="1"/>
    <xf numFmtId="0" fontId="12" fillId="0" borderId="20" xfId="0" applyFont="1" applyBorder="1" applyAlignment="1">
      <alignment horizontal="center"/>
    </xf>
    <xf numFmtId="164" fontId="9" fillId="0" borderId="32" xfId="0" applyNumberFormat="1" applyFont="1" applyBorder="1" applyAlignment="1">
      <alignment horizontal="right"/>
    </xf>
    <xf numFmtId="0" fontId="12" fillId="0" borderId="26" xfId="0" applyFont="1" applyBorder="1"/>
    <xf numFmtId="0" fontId="12" fillId="0" borderId="85" xfId="0" applyFont="1" applyBorder="1" applyAlignment="1"/>
    <xf numFmtId="0" fontId="21" fillId="0" borderId="86" xfId="0" applyFont="1" applyBorder="1" applyAlignment="1"/>
    <xf numFmtId="164" fontId="9" fillId="0" borderId="60" xfId="0" applyNumberFormat="1" applyFont="1" applyBorder="1" applyAlignment="1">
      <alignment horizontal="right"/>
    </xf>
    <xf numFmtId="0" fontId="12" fillId="0" borderId="22" xfId="0" applyFont="1" applyBorder="1" applyAlignment="1">
      <alignment horizontal="center"/>
    </xf>
    <xf numFmtId="0" fontId="12" fillId="0" borderId="29" xfId="0" applyFont="1" applyBorder="1"/>
    <xf numFmtId="0" fontId="12" fillId="0" borderId="35" xfId="0" applyFont="1" applyBorder="1"/>
    <xf numFmtId="0" fontId="12" fillId="0" borderId="36" xfId="0" applyFont="1" applyBorder="1" applyAlignment="1">
      <alignment horizontal="center"/>
    </xf>
    <xf numFmtId="164" fontId="12" fillId="0" borderId="23" xfId="0" applyNumberFormat="1" applyFont="1" applyBorder="1" applyAlignment="1">
      <alignment horizontal="center"/>
    </xf>
    <xf numFmtId="0" fontId="12" fillId="0" borderId="23" xfId="0" applyFont="1" applyBorder="1"/>
    <xf numFmtId="0" fontId="10" fillId="6" borderId="37" xfId="0" applyFont="1" applyFill="1" applyBorder="1"/>
    <xf numFmtId="164" fontId="12" fillId="6" borderId="36" xfId="0" applyNumberFormat="1" applyFont="1" applyFill="1" applyBorder="1"/>
    <xf numFmtId="164" fontId="12" fillId="3" borderId="23" xfId="0" applyNumberFormat="1" applyFont="1" applyFill="1" applyBorder="1" applyAlignment="1">
      <alignment horizontal="center"/>
    </xf>
    <xf numFmtId="0" fontId="12" fillId="6" borderId="35" xfId="0" applyFont="1" applyFill="1" applyBorder="1" applyAlignment="1"/>
    <xf numFmtId="0" fontId="21" fillId="0" borderId="61" xfId="0" applyFont="1" applyBorder="1" applyAlignment="1"/>
    <xf numFmtId="0" fontId="21" fillId="0" borderId="36" xfId="0" applyFont="1" applyBorder="1" applyAlignment="1"/>
    <xf numFmtId="164" fontId="12" fillId="4" borderId="41" xfId="0" applyNumberFormat="1" applyFont="1" applyFill="1" applyBorder="1"/>
    <xf numFmtId="0" fontId="10" fillId="6" borderId="35" xfId="0" applyFont="1" applyFill="1" applyBorder="1" applyAlignment="1"/>
    <xf numFmtId="0" fontId="21" fillId="0" borderId="62" xfId="0" applyFont="1" applyBorder="1" applyAlignment="1"/>
    <xf numFmtId="164" fontId="12" fillId="14" borderId="36" xfId="0" applyNumberFormat="1" applyFont="1" applyFill="1" applyBorder="1"/>
    <xf numFmtId="0" fontId="21" fillId="0" borderId="0" xfId="0" applyFont="1"/>
    <xf numFmtId="0" fontId="10" fillId="2" borderId="7" xfId="0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2" fillId="0" borderId="48" xfId="0" applyFont="1" applyBorder="1" applyAlignment="1">
      <alignment horizontal="left"/>
    </xf>
    <xf numFmtId="164" fontId="9" fillId="9" borderId="49" xfId="0" applyNumberFormat="1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164" fontId="9" fillId="9" borderId="52" xfId="0" applyNumberFormat="1" applyFont="1" applyFill="1" applyBorder="1" applyAlignment="1">
      <alignment horizontal="center"/>
    </xf>
    <xf numFmtId="164" fontId="12" fillId="9" borderId="53" xfId="0" applyNumberFormat="1" applyFont="1" applyFill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21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164" fontId="12" fillId="0" borderId="54" xfId="0" applyNumberFormat="1" applyFont="1" applyBorder="1" applyAlignment="1">
      <alignment horizontal="center"/>
    </xf>
    <xf numFmtId="164" fontId="12" fillId="0" borderId="29" xfId="0" applyNumberFormat="1" applyFont="1" applyBorder="1"/>
    <xf numFmtId="0" fontId="12" fillId="4" borderId="0" xfId="0" applyFont="1" applyFill="1"/>
    <xf numFmtId="0" fontId="24" fillId="0" borderId="0" xfId="0" applyFont="1"/>
    <xf numFmtId="164" fontId="9" fillId="9" borderId="58" xfId="0" applyNumberFormat="1" applyFont="1" applyFill="1" applyBorder="1" applyAlignment="1">
      <alignment horizontal="right"/>
    </xf>
    <xf numFmtId="164" fontId="9" fillId="9" borderId="32" xfId="0" applyNumberFormat="1" applyFont="1" applyFill="1" applyBorder="1" applyAlignment="1">
      <alignment horizontal="right"/>
    </xf>
    <xf numFmtId="164" fontId="12" fillId="9" borderId="41" xfId="0" applyNumberFormat="1" applyFont="1" applyFill="1" applyBorder="1"/>
    <xf numFmtId="0" fontId="17" fillId="9" borderId="0" xfId="0" applyFont="1" applyFill="1"/>
    <xf numFmtId="0" fontId="11" fillId="7" borderId="5" xfId="0" applyFont="1" applyFill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2" fillId="0" borderId="81" xfId="0" applyFont="1" applyBorder="1"/>
    <xf numFmtId="0" fontId="10" fillId="2" borderId="42" xfId="0" applyFont="1" applyFill="1" applyBorder="1" applyAlignment="1">
      <alignment horizontal="center"/>
    </xf>
    <xf numFmtId="0" fontId="10" fillId="2" borderId="95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25" fillId="0" borderId="19" xfId="0" applyFont="1" applyBorder="1" applyAlignment="1">
      <alignment horizontal="left"/>
    </xf>
    <xf numFmtId="0" fontId="26" fillId="0" borderId="96" xfId="0" applyFont="1" applyBorder="1"/>
    <xf numFmtId="164" fontId="9" fillId="16" borderId="25" xfId="0" applyNumberFormat="1" applyFont="1" applyFill="1" applyBorder="1" applyAlignment="1">
      <alignment horizontal="center"/>
    </xf>
    <xf numFmtId="0" fontId="26" fillId="0" borderId="88" xfId="0" applyFont="1" applyBorder="1"/>
    <xf numFmtId="164" fontId="9" fillId="16" borderId="13" xfId="0" applyNumberFormat="1" applyFont="1" applyFill="1" applyBorder="1" applyAlignment="1">
      <alignment horizontal="center"/>
    </xf>
    <xf numFmtId="0" fontId="25" fillId="0" borderId="18" xfId="0" applyFont="1" applyBorder="1" applyAlignment="1">
      <alignment horizontal="left"/>
    </xf>
    <xf numFmtId="164" fontId="12" fillId="16" borderId="26" xfId="0" applyNumberFormat="1" applyFont="1" applyFill="1" applyBorder="1" applyAlignment="1">
      <alignment horizontal="center"/>
    </xf>
    <xf numFmtId="164" fontId="9" fillId="16" borderId="26" xfId="0" applyNumberFormat="1" applyFont="1" applyFill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89" xfId="0" applyFont="1" applyBorder="1" applyAlignment="1">
      <alignment horizontal="left"/>
    </xf>
    <xf numFmtId="164" fontId="12" fillId="0" borderId="26" xfId="0" applyNumberFormat="1" applyFont="1" applyBorder="1" applyAlignment="1">
      <alignment horizontal="center"/>
    </xf>
    <xf numFmtId="0" fontId="12" fillId="0" borderId="33" xfId="0" applyFont="1" applyBorder="1" applyAlignment="1">
      <alignment horizontal="left"/>
    </xf>
    <xf numFmtId="0" fontId="12" fillId="0" borderId="90" xfId="0" applyFont="1" applyBorder="1" applyAlignment="1">
      <alignment horizontal="left"/>
    </xf>
    <xf numFmtId="164" fontId="12" fillId="0" borderId="29" xfId="0" applyNumberFormat="1" applyFont="1" applyBorder="1" applyAlignment="1">
      <alignment horizontal="center"/>
    </xf>
    <xf numFmtId="0" fontId="12" fillId="5" borderId="78" xfId="0" applyFont="1" applyFill="1" applyBorder="1"/>
    <xf numFmtId="164" fontId="12" fillId="0" borderId="56" xfId="0" applyNumberFormat="1" applyFont="1" applyBorder="1"/>
    <xf numFmtId="0" fontId="12" fillId="5" borderId="97" xfId="0" applyFont="1" applyFill="1" applyBorder="1"/>
    <xf numFmtId="164" fontId="27" fillId="4" borderId="98" xfId="0" applyNumberFormat="1" applyFont="1" applyFill="1" applyBorder="1"/>
    <xf numFmtId="0" fontId="10" fillId="5" borderId="42" xfId="0" applyFont="1" applyFill="1" applyBorder="1" applyAlignment="1">
      <alignment horizontal="center"/>
    </xf>
    <xf numFmtId="0" fontId="21" fillId="0" borderId="10" xfId="0" applyFont="1" applyBorder="1" applyAlignment="1"/>
    <xf numFmtId="0" fontId="10" fillId="5" borderId="10" xfId="0" applyFont="1" applyFill="1" applyBorder="1" applyAlignment="1">
      <alignment horizontal="center"/>
    </xf>
    <xf numFmtId="0" fontId="12" fillId="0" borderId="19" xfId="0" applyFont="1" applyBorder="1" applyAlignment="1"/>
    <xf numFmtId="0" fontId="21" fillId="0" borderId="14" xfId="0" applyFont="1" applyBorder="1" applyAlignment="1"/>
    <xf numFmtId="164" fontId="9" fillId="16" borderId="67" xfId="0" applyNumberFormat="1" applyFont="1" applyFill="1" applyBorder="1" applyAlignment="1">
      <alignment horizontal="right"/>
    </xf>
    <xf numFmtId="0" fontId="12" fillId="0" borderId="14" xfId="0" applyFont="1" applyBorder="1" applyAlignment="1">
      <alignment horizontal="center"/>
    </xf>
    <xf numFmtId="164" fontId="12" fillId="0" borderId="13" xfId="0" applyNumberFormat="1" applyFont="1" applyBorder="1"/>
    <xf numFmtId="0" fontId="12" fillId="0" borderId="18" xfId="0" applyFont="1" applyBorder="1" applyAlignment="1"/>
    <xf numFmtId="0" fontId="21" fillId="0" borderId="20" xfId="0" applyFont="1" applyBorder="1" applyAlignment="1"/>
    <xf numFmtId="164" fontId="9" fillId="16" borderId="12" xfId="0" applyNumberFormat="1" applyFont="1" applyFill="1" applyBorder="1" applyAlignment="1">
      <alignment horizontal="right"/>
    </xf>
    <xf numFmtId="0" fontId="12" fillId="0" borderId="80" xfId="0" applyFont="1" applyBorder="1" applyAlignment="1"/>
    <xf numFmtId="0" fontId="21" fillId="0" borderId="69" xfId="0" applyFont="1" applyBorder="1" applyAlignment="1"/>
    <xf numFmtId="164" fontId="12" fillId="16" borderId="27" xfId="0" applyNumberFormat="1" applyFont="1" applyFill="1" applyBorder="1"/>
    <xf numFmtId="0" fontId="12" fillId="0" borderId="69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164" fontId="12" fillId="16" borderId="17" xfId="0" applyNumberFormat="1" applyFont="1" applyFill="1" applyBorder="1"/>
    <xf numFmtId="0" fontId="12" fillId="0" borderId="17" xfId="0" applyFont="1" applyBorder="1" applyAlignment="1">
      <alignment horizontal="center"/>
    </xf>
    <xf numFmtId="0" fontId="12" fillId="0" borderId="72" xfId="0" applyFont="1" applyBorder="1" applyAlignment="1">
      <alignment horizontal="left"/>
    </xf>
    <xf numFmtId="0" fontId="12" fillId="0" borderId="73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10" fillId="6" borderId="46" xfId="0" applyFont="1" applyFill="1" applyBorder="1"/>
    <xf numFmtId="164" fontId="12" fillId="6" borderId="23" xfId="0" applyNumberFormat="1" applyFont="1" applyFill="1" applyBorder="1"/>
    <xf numFmtId="0" fontId="9" fillId="9" borderId="0" xfId="0" applyFont="1" applyFill="1"/>
    <xf numFmtId="0" fontId="22" fillId="4" borderId="0" xfId="0" applyFont="1" applyFill="1" applyAlignment="1">
      <alignment vertical="center" wrapText="1"/>
    </xf>
    <xf numFmtId="0" fontId="28" fillId="0" borderId="0" xfId="0" applyFont="1"/>
    <xf numFmtId="0" fontId="29" fillId="12" borderId="0" xfId="0" applyFont="1" applyFill="1" applyAlignment="1">
      <alignment wrapText="1"/>
    </xf>
    <xf numFmtId="0" fontId="30" fillId="0" borderId="0" xfId="0" applyFont="1"/>
    <xf numFmtId="0" fontId="21" fillId="0" borderId="27" xfId="0" applyFont="1" applyBorder="1" applyAlignment="1">
      <alignment horizontal="left" wrapText="1"/>
    </xf>
    <xf numFmtId="0" fontId="21" fillId="0" borderId="104" xfId="0" applyFont="1" applyBorder="1" applyAlignment="1">
      <alignment wrapText="1"/>
    </xf>
    <xf numFmtId="0" fontId="21" fillId="0" borderId="12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6" xfId="0" applyFont="1" applyBorder="1" applyAlignment="1">
      <alignment horizontal="left" wrapText="1"/>
    </xf>
    <xf numFmtId="0" fontId="21" fillId="0" borderId="27" xfId="0" applyFont="1" applyBorder="1" applyAlignment="1">
      <alignment horizontal="left"/>
    </xf>
    <xf numFmtId="0" fontId="29" fillId="3" borderId="2" xfId="0" applyFont="1" applyFill="1" applyBorder="1" applyAlignment="1">
      <alignment horizontal="center"/>
    </xf>
    <xf numFmtId="0" fontId="12" fillId="9" borderId="67" xfId="0" applyFont="1" applyFill="1" applyBorder="1" applyAlignment="1">
      <alignment horizontal="left"/>
    </xf>
    <xf numFmtId="0" fontId="12" fillId="9" borderId="12" xfId="0" applyFont="1" applyFill="1" applyBorder="1" applyAlignment="1">
      <alignment horizontal="left"/>
    </xf>
    <xf numFmtId="164" fontId="9" fillId="9" borderId="67" xfId="0" applyNumberFormat="1" applyFon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9" fillId="9" borderId="0" xfId="0" applyFont="1" applyFill="1" applyAlignment="1">
      <alignment wrapText="1"/>
    </xf>
    <xf numFmtId="0" fontId="9" fillId="17" borderId="44" xfId="0" applyFont="1" applyFill="1" applyBorder="1" applyAlignment="1">
      <alignment horizontal="left"/>
    </xf>
    <xf numFmtId="164" fontId="9" fillId="9" borderId="12" xfId="0" applyNumberFormat="1" applyFont="1" applyFill="1" applyBorder="1" applyAlignment="1">
      <alignment horizontal="center"/>
    </xf>
    <xf numFmtId="0" fontId="12" fillId="9" borderId="16" xfId="0" applyFont="1" applyFill="1" applyBorder="1" applyAlignment="1">
      <alignment horizontal="left"/>
    </xf>
    <xf numFmtId="0" fontId="9" fillId="17" borderId="0" xfId="0" applyFont="1" applyFill="1" applyAlignment="1">
      <alignment horizontal="left"/>
    </xf>
    <xf numFmtId="164" fontId="12" fillId="9" borderId="16" xfId="0" applyNumberFormat="1" applyFont="1" applyFill="1" applyBorder="1" applyAlignment="1">
      <alignment horizontal="center"/>
    </xf>
    <xf numFmtId="0" fontId="12" fillId="9" borderId="68" xfId="0" applyFont="1" applyFill="1" applyBorder="1" applyAlignment="1">
      <alignment horizontal="left"/>
    </xf>
    <xf numFmtId="0" fontId="12" fillId="9" borderId="28" xfId="0" applyFont="1" applyFill="1" applyBorder="1" applyAlignment="1">
      <alignment horizontal="left"/>
    </xf>
    <xf numFmtId="164" fontId="12" fillId="9" borderId="68" xfId="0" applyNumberFormat="1" applyFont="1" applyFill="1" applyBorder="1" applyAlignment="1">
      <alignment horizontal="center"/>
    </xf>
    <xf numFmtId="0" fontId="12" fillId="9" borderId="23" xfId="0" applyFont="1" applyFill="1" applyBorder="1" applyAlignment="1">
      <alignment horizontal="center"/>
    </xf>
    <xf numFmtId="0" fontId="12" fillId="18" borderId="24" xfId="0" applyFont="1" applyFill="1" applyBorder="1"/>
    <xf numFmtId="164" fontId="12" fillId="9" borderId="45" xfId="0" applyNumberFormat="1" applyFont="1" applyFill="1" applyBorder="1"/>
    <xf numFmtId="0" fontId="12" fillId="18" borderId="33" xfId="0" applyFont="1" applyFill="1" applyBorder="1"/>
    <xf numFmtId="164" fontId="27" fillId="17" borderId="41" xfId="0" applyNumberFormat="1" applyFont="1" applyFill="1" applyBorder="1"/>
    <xf numFmtId="0" fontId="8" fillId="9" borderId="0" xfId="0" applyFont="1" applyFill="1" applyAlignment="1"/>
    <xf numFmtId="0" fontId="9" fillId="9" borderId="0" xfId="0" applyFont="1" applyFill="1" applyAlignment="1"/>
    <xf numFmtId="0" fontId="10" fillId="18" borderId="30" xfId="0" applyFont="1" applyFill="1" applyBorder="1" applyAlignment="1">
      <alignment horizontal="center"/>
    </xf>
    <xf numFmtId="0" fontId="21" fillId="9" borderId="31" xfId="0" applyFont="1" applyFill="1" applyBorder="1" applyAlignment="1"/>
    <xf numFmtId="0" fontId="10" fillId="18" borderId="10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20" fillId="9" borderId="17" xfId="0" applyFont="1" applyFill="1" applyBorder="1" applyAlignment="1"/>
    <xf numFmtId="0" fontId="21" fillId="9" borderId="17" xfId="0" applyFont="1" applyFill="1" applyBorder="1" applyAlignment="1"/>
    <xf numFmtId="164" fontId="9" fillId="9" borderId="70" xfId="0" applyNumberFormat="1" applyFont="1" applyFill="1" applyBorder="1" applyAlignment="1">
      <alignment horizontal="right"/>
    </xf>
    <xf numFmtId="0" fontId="12" fillId="9" borderId="14" xfId="0" applyFont="1" applyFill="1" applyBorder="1" applyAlignment="1">
      <alignment horizontal="center"/>
    </xf>
    <xf numFmtId="164" fontId="12" fillId="9" borderId="13" xfId="0" applyNumberFormat="1" applyFont="1" applyFill="1" applyBorder="1"/>
    <xf numFmtId="164" fontId="9" fillId="9" borderId="14" xfId="0" applyNumberFormat="1" applyFont="1" applyFill="1" applyBorder="1" applyAlignment="1">
      <alignment horizontal="right"/>
    </xf>
    <xf numFmtId="0" fontId="12" fillId="9" borderId="17" xfId="0" applyFont="1" applyFill="1" applyBorder="1" applyAlignment="1"/>
    <xf numFmtId="0" fontId="9" fillId="9" borderId="17" xfId="0" applyFont="1" applyFill="1" applyBorder="1"/>
    <xf numFmtId="0" fontId="12" fillId="9" borderId="17" xfId="0" applyFont="1" applyFill="1" applyBorder="1"/>
    <xf numFmtId="164" fontId="12" fillId="9" borderId="20" xfId="0" applyNumberFormat="1" applyFont="1" applyFill="1" applyBorder="1"/>
    <xf numFmtId="0" fontId="11" fillId="9" borderId="20" xfId="0" applyFont="1" applyFill="1" applyBorder="1" applyAlignment="1">
      <alignment horizontal="center"/>
    </xf>
    <xf numFmtId="164" fontId="12" fillId="9" borderId="74" xfId="0" applyNumberFormat="1" applyFont="1" applyFill="1" applyBorder="1"/>
    <xf numFmtId="0" fontId="12" fillId="9" borderId="22" xfId="0" applyFont="1" applyFill="1" applyBorder="1"/>
    <xf numFmtId="164" fontId="12" fillId="0" borderId="36" xfId="0" applyNumberFormat="1" applyFont="1" applyBorder="1"/>
    <xf numFmtId="0" fontId="10" fillId="0" borderId="37" xfId="0" applyFont="1" applyBorder="1"/>
    <xf numFmtId="164" fontId="12" fillId="9" borderId="36" xfId="0" applyNumberFormat="1" applyFont="1" applyFill="1" applyBorder="1"/>
    <xf numFmtId="0" fontId="9" fillId="0" borderId="109" xfId="0" applyFont="1" applyBorder="1"/>
    <xf numFmtId="0" fontId="9" fillId="14" borderId="109" xfId="0" applyFont="1" applyFill="1" applyBorder="1"/>
    <xf numFmtId="0" fontId="17" fillId="0" borderId="6" xfId="0" applyFont="1" applyBorder="1" applyAlignment="1">
      <alignment horizontal="center"/>
    </xf>
    <xf numFmtId="0" fontId="10" fillId="2" borderId="10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4" fillId="0" borderId="17" xfId="0" applyFont="1" applyBorder="1"/>
    <xf numFmtId="0" fontId="12" fillId="0" borderId="0" xfId="0" applyFont="1" applyAlignment="1">
      <alignment horizontal="center"/>
    </xf>
    <xf numFmtId="164" fontId="12" fillId="9" borderId="107" xfId="0" applyNumberFormat="1" applyFont="1" applyFill="1" applyBorder="1" applyAlignment="1">
      <alignment horizontal="center"/>
    </xf>
    <xf numFmtId="0" fontId="9" fillId="0" borderId="17" xfId="0" applyFont="1" applyBorder="1"/>
    <xf numFmtId="164" fontId="9" fillId="0" borderId="0" xfId="0" applyNumberFormat="1" applyFont="1" applyAlignment="1">
      <alignment horizontal="right"/>
    </xf>
    <xf numFmtId="164" fontId="12" fillId="9" borderId="48" xfId="0" applyNumberFormat="1" applyFont="1" applyFill="1" applyBorder="1" applyAlignment="1">
      <alignment horizontal="center"/>
    </xf>
    <xf numFmtId="164" fontId="9" fillId="9" borderId="51" xfId="0" applyNumberFormat="1" applyFont="1" applyFill="1" applyBorder="1" applyAlignment="1">
      <alignment horizontal="center"/>
    </xf>
    <xf numFmtId="164" fontId="12" fillId="9" borderId="51" xfId="0" applyNumberFormat="1" applyFont="1" applyFill="1" applyBorder="1" applyAlignment="1">
      <alignment horizontal="center"/>
    </xf>
    <xf numFmtId="164" fontId="12" fillId="0" borderId="51" xfId="0" applyNumberFormat="1" applyFont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164" fontId="12" fillId="0" borderId="108" xfId="0" applyNumberFormat="1" applyFont="1" applyBorder="1" applyAlignment="1">
      <alignment horizontal="center"/>
    </xf>
    <xf numFmtId="164" fontId="12" fillId="0" borderId="0" xfId="0" applyNumberFormat="1" applyFont="1"/>
    <xf numFmtId="0" fontId="12" fillId="5" borderId="67" xfId="0" applyFont="1" applyFill="1" applyBorder="1"/>
    <xf numFmtId="164" fontId="12" fillId="0" borderId="70" xfId="0" applyNumberFormat="1" applyFont="1" applyBorder="1"/>
    <xf numFmtId="164" fontId="31" fillId="0" borderId="0" xfId="0" applyNumberFormat="1" applyFont="1"/>
    <xf numFmtId="0" fontId="12" fillId="5" borderId="68" xfId="0" applyFont="1" applyFill="1" applyBorder="1"/>
    <xf numFmtId="164" fontId="27" fillId="4" borderId="71" xfId="0" applyNumberFormat="1" applyFont="1" applyFill="1" applyBorder="1"/>
    <xf numFmtId="0" fontId="12" fillId="9" borderId="0" xfId="0" applyFont="1" applyFill="1"/>
    <xf numFmtId="0" fontId="12" fillId="15" borderId="0" xfId="0" applyFont="1" applyFill="1"/>
    <xf numFmtId="0" fontId="9" fillId="15" borderId="0" xfId="0" applyFont="1" applyFill="1"/>
    <xf numFmtId="0" fontId="12" fillId="0" borderId="38" xfId="0" applyFont="1" applyBorder="1" applyAlignment="1"/>
    <xf numFmtId="0" fontId="21" fillId="0" borderId="40" xfId="0" applyFont="1" applyBorder="1" applyAlignment="1"/>
    <xf numFmtId="164" fontId="12" fillId="0" borderId="40" xfId="0" applyNumberFormat="1" applyFont="1" applyBorder="1"/>
    <xf numFmtId="0" fontId="12" fillId="0" borderId="13" xfId="0" applyFont="1" applyBorder="1"/>
    <xf numFmtId="0" fontId="10" fillId="6" borderId="66" xfId="0" applyFont="1" applyFill="1" applyBorder="1"/>
    <xf numFmtId="0" fontId="12" fillId="6" borderId="56" xfId="0" applyFont="1" applyFill="1" applyBorder="1"/>
    <xf numFmtId="0" fontId="10" fillId="6" borderId="41" xfId="0" applyFont="1" applyFill="1" applyBorder="1"/>
    <xf numFmtId="0" fontId="12" fillId="6" borderId="41" xfId="0" applyFont="1" applyFill="1" applyBorder="1"/>
    <xf numFmtId="0" fontId="12" fillId="4" borderId="75" xfId="0" applyFont="1" applyFill="1" applyBorder="1"/>
    <xf numFmtId="164" fontId="10" fillId="14" borderId="36" xfId="0" applyNumberFormat="1" applyFont="1" applyFill="1" applyBorder="1"/>
    <xf numFmtId="0" fontId="12" fillId="0" borderId="0" xfId="0" applyFont="1" applyAlignment="1">
      <alignment horizontal="center" wrapText="1"/>
    </xf>
    <xf numFmtId="164" fontId="12" fillId="9" borderId="12" xfId="0" applyNumberFormat="1" applyFont="1" applyFill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164" fontId="12" fillId="0" borderId="27" xfId="0" applyNumberFormat="1" applyFont="1" applyBorder="1" applyAlignment="1">
      <alignment horizontal="center"/>
    </xf>
    <xf numFmtId="164" fontId="27" fillId="0" borderId="0" xfId="0" applyNumberFormat="1" applyFont="1"/>
    <xf numFmtId="0" fontId="12" fillId="6" borderId="36" xfId="0" applyFont="1" applyFill="1" applyBorder="1"/>
    <xf numFmtId="164" fontId="12" fillId="0" borderId="41" xfId="0" applyNumberFormat="1" applyFont="1" applyBorder="1"/>
    <xf numFmtId="0" fontId="32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10" borderId="39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5" borderId="99" xfId="0" applyFont="1" applyFill="1" applyBorder="1" applyAlignment="1">
      <alignment horizontal="center" vertical="center"/>
    </xf>
    <xf numFmtId="0" fontId="12" fillId="0" borderId="99" xfId="0" applyFont="1" applyBorder="1" applyAlignment="1">
      <alignment horizontal="center" vertical="center"/>
    </xf>
    <xf numFmtId="0" fontId="9" fillId="5" borderId="99" xfId="0" applyFont="1" applyFill="1" applyBorder="1" applyAlignment="1">
      <alignment horizontal="center" vertical="center"/>
    </xf>
    <xf numFmtId="0" fontId="33" fillId="6" borderId="56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vertical="center"/>
    </xf>
    <xf numFmtId="0" fontId="12" fillId="0" borderId="100" xfId="0" applyFont="1" applyBorder="1" applyAlignment="1">
      <alignment horizontal="center" vertical="center"/>
    </xf>
    <xf numFmtId="0" fontId="12" fillId="5" borderId="43" xfId="0" applyFont="1" applyFill="1" applyBorder="1" applyAlignment="1">
      <alignment vertical="center"/>
    </xf>
    <xf numFmtId="0" fontId="12" fillId="5" borderId="100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vertical="center"/>
    </xf>
    <xf numFmtId="0" fontId="12" fillId="8" borderId="39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9" borderId="0" xfId="0" applyFont="1" applyFill="1" applyAlignment="1">
      <alignment vertical="center"/>
    </xf>
    <xf numFmtId="0" fontId="12" fillId="9" borderId="0" xfId="0" applyFont="1" applyFill="1" applyAlignment="1">
      <alignment horizontal="center" vertical="center"/>
    </xf>
    <xf numFmtId="0" fontId="8" fillId="10" borderId="100" xfId="0" applyFont="1" applyFill="1" applyBorder="1" applyAlignment="1">
      <alignment vertical="center"/>
    </xf>
    <xf numFmtId="0" fontId="12" fillId="0" borderId="103" xfId="0" applyFont="1" applyBorder="1" applyAlignment="1">
      <alignment vertical="center"/>
    </xf>
    <xf numFmtId="0" fontId="12" fillId="5" borderId="0" xfId="0" applyFont="1" applyFill="1" applyAlignment="1">
      <alignment horizontal="center" vertical="center" wrapText="1"/>
    </xf>
    <xf numFmtId="0" fontId="12" fillId="19" borderId="43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8" fillId="10" borderId="0" xfId="0" applyFont="1" applyFill="1" applyAlignment="1">
      <alignment vertical="center"/>
    </xf>
    <xf numFmtId="0" fontId="9" fillId="10" borderId="0" xfId="0" applyFont="1" applyFill="1" applyAlignment="1"/>
    <xf numFmtId="0" fontId="33" fillId="6" borderId="56" xfId="0" applyFont="1" applyFill="1" applyBorder="1" applyAlignment="1">
      <alignment horizontal="center" vertical="center"/>
    </xf>
    <xf numFmtId="0" fontId="12" fillId="6" borderId="56" xfId="0" applyFont="1" applyFill="1" applyBorder="1" applyAlignment="1">
      <alignment horizontal="center" vertical="center" wrapText="1"/>
    </xf>
    <xf numFmtId="0" fontId="8" fillId="11" borderId="0" xfId="0" applyFont="1" applyFill="1" applyAlignment="1">
      <alignment vertical="center"/>
    </xf>
    <xf numFmtId="0" fontId="9" fillId="11" borderId="0" xfId="0" applyFont="1" applyFill="1" applyAlignment="1"/>
    <xf numFmtId="0" fontId="12" fillId="6" borderId="56" xfId="0" applyFont="1" applyFill="1" applyBorder="1" applyAlignment="1">
      <alignment horizontal="center" vertical="center"/>
    </xf>
    <xf numFmtId="0" fontId="12" fillId="0" borderId="100" xfId="0" applyFont="1" applyBorder="1" applyAlignment="1">
      <alignment vertical="center"/>
    </xf>
    <xf numFmtId="0" fontId="12" fillId="5" borderId="100" xfId="0" applyFont="1" applyFill="1" applyBorder="1" applyAlignment="1">
      <alignment vertical="center"/>
    </xf>
    <xf numFmtId="0" fontId="12" fillId="0" borderId="101" xfId="0" applyFont="1" applyBorder="1" applyAlignment="1">
      <alignment vertical="center"/>
    </xf>
    <xf numFmtId="0" fontId="12" fillId="9" borderId="43" xfId="0" applyFont="1" applyFill="1" applyBorder="1" applyAlignment="1">
      <alignment vertical="center"/>
    </xf>
    <xf numFmtId="0" fontId="12" fillId="9" borderId="102" xfId="0" applyFont="1" applyFill="1" applyBorder="1" applyAlignment="1">
      <alignment horizontal="center" vertical="center"/>
    </xf>
    <xf numFmtId="0" fontId="12" fillId="9" borderId="102" xfId="0" applyFont="1" applyFill="1" applyBorder="1" applyAlignment="1">
      <alignment vertical="center"/>
    </xf>
    <xf numFmtId="0" fontId="12" fillId="8" borderId="39" xfId="0" applyFont="1" applyFill="1" applyBorder="1" applyAlignment="1">
      <alignment vertical="center"/>
    </xf>
    <xf numFmtId="0" fontId="12" fillId="8" borderId="23" xfId="0" applyFont="1" applyFill="1" applyBorder="1" applyAlignment="1">
      <alignment vertical="center"/>
    </xf>
    <xf numFmtId="0" fontId="35" fillId="3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164" fontId="20" fillId="9" borderId="77" xfId="0" applyNumberFormat="1" applyFont="1" applyFill="1" applyBorder="1"/>
    <xf numFmtId="164" fontId="36" fillId="4" borderId="71" xfId="0" applyNumberFormat="1" applyFont="1" applyFill="1" applyBorder="1"/>
    <xf numFmtId="164" fontId="37" fillId="14" borderId="4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2AEB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1.st/" TargetMode="External"/><Relationship Id="rId1" Type="http://schemas.openxmlformats.org/officeDocument/2006/relationships/hyperlink" Target="http://1.s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2:K48"/>
  <sheetViews>
    <sheetView topLeftCell="B28" workbookViewId="0">
      <selection activeCell="F13" sqref="F13"/>
    </sheetView>
  </sheetViews>
  <sheetFormatPr defaultColWidth="12.5546875" defaultRowHeight="15.75" customHeight="1"/>
  <cols>
    <col min="1" max="1" width="12.5546875" style="17"/>
    <col min="2" max="2" width="38.88671875" style="17" customWidth="1"/>
    <col min="3" max="3" width="28.6640625" style="17" bestFit="1" customWidth="1"/>
    <col min="4" max="4" width="24.33203125" style="17" bestFit="1" customWidth="1"/>
    <col min="5" max="5" width="14.109375" style="17" customWidth="1"/>
    <col min="6" max="6" width="37.6640625" style="17" customWidth="1"/>
    <col min="7" max="7" width="19.109375" style="17" bestFit="1" customWidth="1"/>
    <col min="8" max="8" width="36.5546875" style="17" bestFit="1" customWidth="1"/>
    <col min="9" max="16384" width="12.5546875" style="17"/>
  </cols>
  <sheetData>
    <row r="2" spans="1:11" ht="25.8">
      <c r="A2" s="15" t="s">
        <v>0</v>
      </c>
      <c r="B2" s="16"/>
      <c r="C2" s="16"/>
      <c r="D2" s="16"/>
      <c r="E2" s="16"/>
      <c r="F2" s="181" t="s">
        <v>179</v>
      </c>
      <c r="J2" s="15" t="s">
        <v>27</v>
      </c>
      <c r="K2" s="16"/>
    </row>
    <row r="3" spans="1:11" ht="15.75" customHeight="1" thickBot="1"/>
    <row r="4" spans="1:11" ht="14.4" thickTop="1">
      <c r="B4" s="18" t="s">
        <v>1</v>
      </c>
      <c r="C4" s="19" t="s">
        <v>28</v>
      </c>
      <c r="D4" s="19" t="s">
        <v>29</v>
      </c>
      <c r="E4" s="19" t="s">
        <v>30</v>
      </c>
      <c r="F4" s="20" t="s">
        <v>2</v>
      </c>
    </row>
    <row r="5" spans="1:11" ht="14.4" thickBot="1">
      <c r="B5" s="21" t="s">
        <v>3</v>
      </c>
      <c r="C5" s="22">
        <v>21</v>
      </c>
      <c r="D5" s="23">
        <v>24</v>
      </c>
      <c r="E5" s="23">
        <v>19</v>
      </c>
      <c r="F5" s="24">
        <v>64</v>
      </c>
      <c r="G5" s="28"/>
    </row>
    <row r="6" spans="1:11" ht="29.25" customHeight="1" thickTop="1">
      <c r="D6" s="25"/>
      <c r="E6" s="25"/>
    </row>
    <row r="7" spans="1:11" ht="23.4">
      <c r="B7" s="26"/>
      <c r="C7" s="40"/>
      <c r="E7" s="28"/>
      <c r="G7" s="27"/>
    </row>
    <row r="8" spans="1:11" ht="23.4">
      <c r="B8" s="29" t="s">
        <v>31</v>
      </c>
      <c r="C8" s="16"/>
      <c r="E8" s="28"/>
      <c r="F8" s="111"/>
      <c r="G8" s="30" t="s">
        <v>4</v>
      </c>
      <c r="H8" s="31"/>
      <c r="I8" s="31"/>
      <c r="J8" s="31"/>
      <c r="K8" s="31"/>
    </row>
    <row r="9" spans="1:11" ht="13.8">
      <c r="B9" s="112" t="s">
        <v>5</v>
      </c>
      <c r="C9" s="33" t="s">
        <v>6</v>
      </c>
      <c r="D9" s="34" t="s">
        <v>7</v>
      </c>
      <c r="E9" s="35" t="s">
        <v>8</v>
      </c>
      <c r="G9" s="36" t="s">
        <v>9</v>
      </c>
      <c r="H9" s="36" t="s">
        <v>10</v>
      </c>
      <c r="I9" s="36" t="s">
        <v>7</v>
      </c>
      <c r="J9" s="36" t="s">
        <v>11</v>
      </c>
      <c r="K9" s="36" t="s">
        <v>12</v>
      </c>
    </row>
    <row r="10" spans="1:11" ht="21" customHeight="1">
      <c r="B10" s="113" t="s">
        <v>32</v>
      </c>
      <c r="C10" s="114" t="s">
        <v>33</v>
      </c>
      <c r="D10" s="115">
        <v>64</v>
      </c>
      <c r="E10" s="39">
        <v>64</v>
      </c>
      <c r="F10" s="25"/>
      <c r="G10" s="41">
        <v>513</v>
      </c>
      <c r="H10" s="41" t="s">
        <v>14</v>
      </c>
      <c r="I10" s="45"/>
      <c r="J10" s="41"/>
      <c r="K10" s="116"/>
    </row>
    <row r="11" spans="1:11" ht="14.4">
      <c r="B11" s="117" t="s">
        <v>34</v>
      </c>
      <c r="C11" s="118" t="s">
        <v>33</v>
      </c>
      <c r="D11" s="119">
        <v>64</v>
      </c>
      <c r="E11" s="39">
        <v>64</v>
      </c>
      <c r="G11" s="41">
        <v>512</v>
      </c>
      <c r="H11" s="41" t="s">
        <v>14</v>
      </c>
      <c r="I11" s="45"/>
      <c r="J11" s="41"/>
      <c r="K11" s="116"/>
    </row>
    <row r="12" spans="1:11" ht="13.8">
      <c r="B12" s="117" t="s">
        <v>35</v>
      </c>
      <c r="C12" s="118" t="s">
        <v>33</v>
      </c>
      <c r="D12" s="119">
        <v>27</v>
      </c>
      <c r="E12" s="39">
        <v>64</v>
      </c>
      <c r="G12" s="41">
        <v>624</v>
      </c>
      <c r="H12" s="41" t="s">
        <v>36</v>
      </c>
      <c r="I12" s="45"/>
      <c r="J12" s="41"/>
      <c r="K12" s="41"/>
    </row>
    <row r="13" spans="1:11" ht="13.8">
      <c r="B13" s="117" t="s">
        <v>37</v>
      </c>
      <c r="C13" s="118" t="s">
        <v>33</v>
      </c>
      <c r="D13" s="119">
        <v>27</v>
      </c>
      <c r="E13" s="39">
        <v>64</v>
      </c>
      <c r="G13" s="41">
        <v>520</v>
      </c>
      <c r="H13" s="41" t="s">
        <v>38</v>
      </c>
      <c r="I13" s="45"/>
      <c r="J13" s="41"/>
      <c r="K13" s="41"/>
    </row>
    <row r="14" spans="1:11" ht="13.8">
      <c r="B14" s="117" t="s">
        <v>39</v>
      </c>
      <c r="C14" s="118" t="s">
        <v>33</v>
      </c>
      <c r="D14" s="119">
        <v>39</v>
      </c>
      <c r="E14" s="39">
        <v>64</v>
      </c>
      <c r="G14" s="41"/>
      <c r="H14" s="41"/>
      <c r="I14" s="42"/>
      <c r="J14" s="41"/>
      <c r="K14" s="41"/>
    </row>
    <row r="15" spans="1:11" ht="13.8">
      <c r="B15" s="117" t="s">
        <v>40</v>
      </c>
      <c r="C15" s="118" t="s">
        <v>41</v>
      </c>
      <c r="D15" s="119">
        <v>15</v>
      </c>
      <c r="E15" s="39">
        <v>64</v>
      </c>
      <c r="G15" s="41"/>
      <c r="H15" s="41"/>
      <c r="I15" s="42"/>
      <c r="J15" s="41"/>
      <c r="K15" s="41"/>
    </row>
    <row r="16" spans="1:11" ht="13.8">
      <c r="B16" s="117" t="s">
        <v>42</v>
      </c>
      <c r="C16" s="118" t="s">
        <v>41</v>
      </c>
      <c r="D16" s="119">
        <v>15</v>
      </c>
      <c r="E16" s="39">
        <v>64</v>
      </c>
      <c r="G16" s="41"/>
      <c r="H16" s="41"/>
      <c r="I16" s="42"/>
      <c r="J16" s="41"/>
      <c r="K16" s="41"/>
    </row>
    <row r="17" spans="2:11" ht="13.8">
      <c r="B17" s="117" t="s">
        <v>43</v>
      </c>
      <c r="C17" s="118" t="s">
        <v>41</v>
      </c>
      <c r="D17" s="119">
        <v>15</v>
      </c>
      <c r="E17" s="39">
        <v>64</v>
      </c>
      <c r="G17" s="41"/>
      <c r="H17" s="41"/>
      <c r="I17" s="42"/>
      <c r="J17" s="41"/>
      <c r="K17" s="41"/>
    </row>
    <row r="18" spans="2:11" ht="13.8">
      <c r="B18" s="117" t="s">
        <v>44</v>
      </c>
      <c r="C18" s="118" t="s">
        <v>33</v>
      </c>
      <c r="D18" s="120">
        <v>109</v>
      </c>
      <c r="E18" s="39">
        <v>64</v>
      </c>
      <c r="G18" s="41"/>
      <c r="H18" s="41"/>
      <c r="I18" s="42"/>
      <c r="J18" s="41"/>
      <c r="K18" s="41"/>
    </row>
    <row r="19" spans="2:11" ht="13.8">
      <c r="B19" s="117"/>
      <c r="C19" s="118"/>
      <c r="D19" s="120"/>
      <c r="E19" s="39"/>
      <c r="G19" s="41"/>
      <c r="H19" s="41"/>
      <c r="I19" s="42"/>
      <c r="J19" s="41"/>
      <c r="K19" s="41"/>
    </row>
    <row r="20" spans="2:11" ht="13.8">
      <c r="B20" s="117"/>
      <c r="C20" s="118"/>
      <c r="D20" s="121"/>
      <c r="E20" s="39"/>
      <c r="G20" s="31"/>
      <c r="H20" s="31"/>
      <c r="I20" s="50" t="s">
        <v>15</v>
      </c>
      <c r="J20" s="41">
        <f>SUM(J10:J19)</f>
        <v>0</v>
      </c>
      <c r="K20" s="31"/>
    </row>
    <row r="21" spans="2:11" ht="13.8">
      <c r="B21" s="122"/>
      <c r="C21" s="123"/>
      <c r="D21" s="124"/>
      <c r="E21" s="59"/>
      <c r="G21" s="31"/>
      <c r="H21" s="31"/>
      <c r="I21" s="50" t="s">
        <v>16</v>
      </c>
      <c r="J21" s="60">
        <f>J10*I10+J11*I11+J12*I12+J13*I13+J14*I14+J15*I15+J16*I16+J17*I17+J18*I18+J19*I19</f>
        <v>0</v>
      </c>
      <c r="K21" s="31"/>
    </row>
    <row r="22" spans="2:11" ht="13.8">
      <c r="C22" s="61" t="s">
        <v>16</v>
      </c>
      <c r="D22" s="62">
        <f>SUM(D10:D21)</f>
        <v>375</v>
      </c>
      <c r="G22" s="31"/>
      <c r="H22" s="31"/>
      <c r="I22" s="50" t="s">
        <v>17</v>
      </c>
      <c r="J22" s="31">
        <f>I10*K10+I11*K11+I12*K12+I13*K13+I14*K14+I15*K15+I16*K16+I17*K17</f>
        <v>0</v>
      </c>
      <c r="K22" s="31"/>
    </row>
    <row r="23" spans="2:11" ht="13.8">
      <c r="C23" s="64" t="s">
        <v>17</v>
      </c>
      <c r="D23" s="125">
        <f>D10*E10+D11*E11+D12*E12+D13*E13+D14*E14+D15*E15+D16*E16+D17*E17+D18*E18+D19*E19+D20*E20+D21*E21</f>
        <v>24000</v>
      </c>
      <c r="E23" s="40"/>
    </row>
    <row r="27" spans="2:11" ht="24" thickBot="1">
      <c r="B27" s="29" t="s">
        <v>18</v>
      </c>
      <c r="C27" s="16"/>
      <c r="F27" s="40"/>
      <c r="H27" s="126"/>
    </row>
    <row r="28" spans="2:11" ht="16.8" thickTop="1" thickBot="1">
      <c r="B28" s="67" t="s">
        <v>19</v>
      </c>
      <c r="C28" s="68"/>
      <c r="D28" s="69" t="s">
        <v>7</v>
      </c>
      <c r="E28" s="69" t="s">
        <v>20</v>
      </c>
      <c r="F28" s="70" t="s">
        <v>21</v>
      </c>
      <c r="H28" s="127"/>
    </row>
    <row r="29" spans="2:11" ht="14.4">
      <c r="B29" s="73" t="s">
        <v>45</v>
      </c>
      <c r="C29" s="74"/>
      <c r="D29" s="128">
        <v>17</v>
      </c>
      <c r="E29" s="76">
        <v>65</v>
      </c>
      <c r="F29" s="62">
        <f>IF(E29*D29=0,"",E29*D29)</f>
        <v>1105</v>
      </c>
    </row>
    <row r="30" spans="2:11" ht="13.8">
      <c r="B30" s="88" t="s">
        <v>46</v>
      </c>
      <c r="C30" s="80"/>
      <c r="D30" s="129">
        <v>140</v>
      </c>
      <c r="E30" s="82">
        <v>5</v>
      </c>
      <c r="F30" s="83">
        <f t="shared" ref="F30:F37" si="0">IF(E30*D30=0,"",E30*D30)</f>
        <v>700</v>
      </c>
    </row>
    <row r="31" spans="2:11" ht="14.4">
      <c r="B31" s="84" t="s">
        <v>22</v>
      </c>
      <c r="C31" s="85"/>
      <c r="D31" s="129">
        <v>239</v>
      </c>
      <c r="E31" s="82">
        <v>18</v>
      </c>
      <c r="F31" s="83">
        <f t="shared" si="0"/>
        <v>4302</v>
      </c>
    </row>
    <row r="32" spans="2:11" ht="15" customHeight="1">
      <c r="B32" s="84" t="s">
        <v>47</v>
      </c>
      <c r="C32" s="85"/>
      <c r="D32" s="129">
        <v>162</v>
      </c>
      <c r="E32" s="82">
        <v>35</v>
      </c>
      <c r="F32" s="83">
        <f t="shared" si="0"/>
        <v>5670</v>
      </c>
    </row>
    <row r="33" spans="2:7" ht="13.8">
      <c r="B33" s="88" t="s">
        <v>48</v>
      </c>
      <c r="C33" s="80"/>
      <c r="D33" s="129">
        <v>155</v>
      </c>
      <c r="E33" s="82">
        <v>6</v>
      </c>
      <c r="F33" s="83">
        <f t="shared" si="0"/>
        <v>930</v>
      </c>
    </row>
    <row r="34" spans="2:7" ht="13.8">
      <c r="B34" s="88" t="s">
        <v>49</v>
      </c>
      <c r="C34" s="80"/>
      <c r="D34" s="129">
        <v>25</v>
      </c>
      <c r="E34" s="82">
        <v>12</v>
      </c>
      <c r="F34" s="83">
        <f t="shared" si="0"/>
        <v>300</v>
      </c>
    </row>
    <row r="35" spans="2:7" ht="13.8">
      <c r="B35" s="88"/>
      <c r="C35" s="80"/>
      <c r="D35" s="129"/>
      <c r="E35" s="89"/>
      <c r="F35" s="91" t="str">
        <f t="shared" si="0"/>
        <v/>
      </c>
    </row>
    <row r="36" spans="2:7" ht="13.8">
      <c r="B36" s="88"/>
      <c r="C36" s="80"/>
      <c r="D36" s="90"/>
      <c r="E36" s="89"/>
      <c r="F36" s="91" t="str">
        <f t="shared" si="0"/>
        <v/>
      </c>
    </row>
    <row r="37" spans="2:7" ht="14.4" thickBot="1">
      <c r="B37" s="92"/>
      <c r="C37" s="93"/>
      <c r="D37" s="94"/>
      <c r="E37" s="95"/>
      <c r="F37" s="96" t="str">
        <f t="shared" si="0"/>
        <v/>
      </c>
    </row>
    <row r="38" spans="2:7" ht="15" thickTop="1" thickBot="1">
      <c r="E38" s="97"/>
      <c r="F38" s="98"/>
    </row>
    <row r="39" spans="2:7" ht="13.8">
      <c r="E39" s="101" t="s">
        <v>24</v>
      </c>
      <c r="F39" s="102">
        <f>SUM(F29:F37)</f>
        <v>13007</v>
      </c>
    </row>
    <row r="40" spans="2:7" ht="13.8">
      <c r="E40" s="101" t="s">
        <v>25</v>
      </c>
      <c r="F40" s="102">
        <f>F39/F5</f>
        <v>203.234375</v>
      </c>
    </row>
    <row r="44" spans="2:7" ht="15" customHeight="1"/>
    <row r="46" spans="2:7" ht="13.8">
      <c r="B46" s="104" t="s">
        <v>50</v>
      </c>
      <c r="C46" s="105"/>
      <c r="D46" s="105"/>
      <c r="E46" s="106"/>
      <c r="F46" s="130">
        <f>D23+J22+F39</f>
        <v>37007</v>
      </c>
    </row>
    <row r="47" spans="2:7" ht="13.8">
      <c r="B47" s="108" t="s">
        <v>26</v>
      </c>
      <c r="C47" s="105"/>
      <c r="D47" s="105"/>
      <c r="E47" s="109"/>
      <c r="F47" s="110">
        <f>D22+J21+F40</f>
        <v>578.234375</v>
      </c>
      <c r="G47" s="131"/>
    </row>
    <row r="48" spans="2:7" ht="15.75" customHeight="1" thickTop="1"/>
  </sheetData>
  <mergeCells count="16">
    <mergeCell ref="A2:E2"/>
    <mergeCell ref="J2:K2"/>
    <mergeCell ref="B8:C8"/>
    <mergeCell ref="B27:C27"/>
    <mergeCell ref="B28:C28"/>
    <mergeCell ref="B29:C29"/>
    <mergeCell ref="B30:C30"/>
    <mergeCell ref="B33:C33"/>
    <mergeCell ref="B34:C34"/>
    <mergeCell ref="B35:C35"/>
    <mergeCell ref="B31:C31"/>
    <mergeCell ref="B32:C32"/>
    <mergeCell ref="B36:C36"/>
    <mergeCell ref="B37:C37"/>
    <mergeCell ref="B46:E46"/>
    <mergeCell ref="B47:E4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2:N44"/>
  <sheetViews>
    <sheetView topLeftCell="A22" workbookViewId="0">
      <selection activeCell="F12" sqref="F12"/>
    </sheetView>
  </sheetViews>
  <sheetFormatPr defaultColWidth="12.5546875" defaultRowHeight="15.75" customHeight="1"/>
  <cols>
    <col min="1" max="1" width="12.5546875" style="17"/>
    <col min="2" max="2" width="29.5546875" style="17" customWidth="1"/>
    <col min="3" max="3" width="24.33203125" style="17" bestFit="1" customWidth="1"/>
    <col min="4" max="4" width="21.5546875" style="17" customWidth="1"/>
    <col min="5" max="5" width="12.5546875" style="17"/>
    <col min="6" max="6" width="15.33203125" style="17" customWidth="1"/>
    <col min="7" max="7" width="16.6640625" style="17" bestFit="1" customWidth="1"/>
    <col min="8" max="8" width="24.5546875" style="17" customWidth="1"/>
    <col min="9" max="16384" width="12.5546875" style="17"/>
  </cols>
  <sheetData>
    <row r="2" spans="1:13" ht="23.4">
      <c r="A2" s="15" t="s">
        <v>0</v>
      </c>
      <c r="B2" s="16"/>
      <c r="C2" s="16"/>
      <c r="D2" s="16"/>
      <c r="E2" s="16"/>
      <c r="K2" s="15" t="s">
        <v>52</v>
      </c>
      <c r="L2" s="16"/>
    </row>
    <row r="4" spans="1:13" ht="13.8">
      <c r="B4" s="18" t="s">
        <v>1</v>
      </c>
      <c r="C4" s="19" t="s">
        <v>53</v>
      </c>
      <c r="D4" s="19" t="s">
        <v>54</v>
      </c>
      <c r="E4" s="19" t="s">
        <v>55</v>
      </c>
      <c r="F4" s="20" t="s">
        <v>2</v>
      </c>
    </row>
    <row r="5" spans="1:13" ht="13.8">
      <c r="B5" s="21" t="s">
        <v>3</v>
      </c>
      <c r="C5" s="22">
        <v>22</v>
      </c>
      <c r="D5" s="22">
        <v>23</v>
      </c>
      <c r="E5" s="23">
        <v>23</v>
      </c>
      <c r="F5" s="24">
        <f>C5+D5+E5</f>
        <v>68</v>
      </c>
      <c r="H5" s="25"/>
    </row>
    <row r="6" spans="1:13" ht="24" customHeight="1">
      <c r="C6" s="25"/>
    </row>
    <row r="7" spans="1:13" ht="23.4">
      <c r="B7" s="26"/>
      <c r="C7" s="27"/>
      <c r="E7" s="28"/>
      <c r="H7" s="26"/>
      <c r="I7" s="27"/>
    </row>
    <row r="8" spans="1:13" ht="23.4">
      <c r="B8" s="29" t="s">
        <v>31</v>
      </c>
      <c r="C8" s="16"/>
      <c r="E8" s="28"/>
      <c r="H8" s="30" t="s">
        <v>4</v>
      </c>
      <c r="I8" s="31"/>
      <c r="J8" s="31"/>
      <c r="K8" s="31"/>
      <c r="L8" s="31"/>
      <c r="M8" s="31"/>
    </row>
    <row r="9" spans="1:13" ht="13.8">
      <c r="B9" s="32" t="s">
        <v>5</v>
      </c>
      <c r="C9" s="33" t="s">
        <v>6</v>
      </c>
      <c r="D9" s="34" t="s">
        <v>7</v>
      </c>
      <c r="E9" s="35" t="s">
        <v>8</v>
      </c>
      <c r="H9" s="36" t="s">
        <v>9</v>
      </c>
      <c r="I9" s="36" t="s">
        <v>10</v>
      </c>
      <c r="J9" s="36" t="s">
        <v>7</v>
      </c>
      <c r="K9" s="36" t="s">
        <v>11</v>
      </c>
      <c r="L9" s="36" t="s">
        <v>12</v>
      </c>
      <c r="M9" s="31"/>
    </row>
    <row r="10" spans="1:13" ht="24" customHeight="1">
      <c r="B10" s="182" t="s">
        <v>56</v>
      </c>
      <c r="C10" s="37" t="s">
        <v>57</v>
      </c>
      <c r="D10" s="38">
        <v>29</v>
      </c>
      <c r="E10" s="39">
        <v>68</v>
      </c>
      <c r="F10" s="40"/>
      <c r="H10" s="41"/>
      <c r="I10" s="41"/>
      <c r="J10" s="42"/>
      <c r="K10" s="41"/>
      <c r="L10" s="41"/>
      <c r="M10" s="31"/>
    </row>
    <row r="11" spans="1:13" ht="21.75" customHeight="1">
      <c r="B11" s="183" t="s">
        <v>58</v>
      </c>
      <c r="C11" s="43" t="s">
        <v>57</v>
      </c>
      <c r="D11" s="44">
        <v>29</v>
      </c>
      <c r="E11" s="39">
        <v>68</v>
      </c>
      <c r="F11" s="40"/>
      <c r="H11" s="41">
        <v>512</v>
      </c>
      <c r="I11" s="41" t="s">
        <v>14</v>
      </c>
      <c r="J11" s="45"/>
      <c r="K11" s="41"/>
      <c r="L11" s="41"/>
      <c r="M11" s="31"/>
    </row>
    <row r="12" spans="1:13" ht="27" customHeight="1">
      <c r="B12" s="183" t="s">
        <v>59</v>
      </c>
      <c r="C12" s="43" t="s">
        <v>57</v>
      </c>
      <c r="D12" s="44">
        <v>29</v>
      </c>
      <c r="E12" s="39">
        <v>68</v>
      </c>
      <c r="F12" s="40"/>
      <c r="H12" s="41">
        <v>513</v>
      </c>
      <c r="I12" s="41" t="s">
        <v>14</v>
      </c>
      <c r="J12" s="45"/>
      <c r="K12" s="41"/>
      <c r="L12" s="41"/>
      <c r="M12" s="31"/>
    </row>
    <row r="13" spans="1:13" ht="27.6">
      <c r="B13" s="184" t="s">
        <v>212</v>
      </c>
      <c r="C13" s="46" t="s">
        <v>13</v>
      </c>
      <c r="D13" s="44">
        <v>64</v>
      </c>
      <c r="E13" s="39">
        <v>68</v>
      </c>
      <c r="F13" s="40"/>
      <c r="H13" s="41">
        <v>644</v>
      </c>
      <c r="I13" s="41" t="s">
        <v>36</v>
      </c>
      <c r="J13" s="45"/>
      <c r="K13" s="41"/>
      <c r="L13" s="41"/>
      <c r="M13" s="31"/>
    </row>
    <row r="14" spans="1:13" ht="27.6">
      <c r="B14" s="185" t="s">
        <v>213</v>
      </c>
      <c r="C14" s="46" t="s">
        <v>13</v>
      </c>
      <c r="D14" s="44">
        <v>64</v>
      </c>
      <c r="E14" s="39">
        <v>68</v>
      </c>
      <c r="F14" s="40"/>
      <c r="H14" s="41">
        <v>420</v>
      </c>
      <c r="I14" s="41" t="s">
        <v>38</v>
      </c>
      <c r="J14" s="45"/>
      <c r="K14" s="41"/>
      <c r="L14" s="41"/>
      <c r="M14" s="31"/>
    </row>
    <row r="15" spans="1:13" ht="13.8">
      <c r="B15" s="186" t="s">
        <v>60</v>
      </c>
      <c r="C15" s="46" t="s">
        <v>13</v>
      </c>
      <c r="D15" s="44">
        <v>39</v>
      </c>
      <c r="E15" s="39">
        <v>68</v>
      </c>
      <c r="F15" s="40"/>
      <c r="H15" s="41" t="s">
        <v>61</v>
      </c>
      <c r="I15" s="41" t="s">
        <v>14</v>
      </c>
      <c r="J15" s="45"/>
      <c r="K15" s="41"/>
      <c r="L15" s="41"/>
      <c r="M15" s="31"/>
    </row>
    <row r="16" spans="1:13" ht="13.8">
      <c r="B16" s="187" t="s">
        <v>62</v>
      </c>
      <c r="C16" s="46" t="s">
        <v>13</v>
      </c>
      <c r="D16" s="44">
        <v>27</v>
      </c>
      <c r="E16" s="39">
        <v>68</v>
      </c>
      <c r="F16" s="40"/>
      <c r="H16" s="41" t="s">
        <v>63</v>
      </c>
      <c r="I16" s="41" t="s">
        <v>38</v>
      </c>
      <c r="J16" s="45"/>
      <c r="K16" s="41"/>
      <c r="L16" s="41"/>
      <c r="M16" s="31"/>
    </row>
    <row r="17" spans="1:14" ht="13.8">
      <c r="B17" s="187" t="s">
        <v>64</v>
      </c>
      <c r="C17" s="46" t="s">
        <v>13</v>
      </c>
      <c r="D17" s="44">
        <v>27</v>
      </c>
      <c r="E17" s="39">
        <v>68</v>
      </c>
      <c r="F17" s="40"/>
      <c r="H17" s="41"/>
      <c r="I17" s="41"/>
      <c r="J17" s="42"/>
      <c r="K17" s="41"/>
      <c r="L17" s="41"/>
      <c r="M17" s="31"/>
    </row>
    <row r="18" spans="1:14" ht="27.6">
      <c r="B18" s="188" t="s">
        <v>214</v>
      </c>
      <c r="C18" s="46" t="s">
        <v>13</v>
      </c>
      <c r="D18" s="44">
        <v>99</v>
      </c>
      <c r="E18" s="39">
        <v>68</v>
      </c>
      <c r="F18" s="40"/>
      <c r="H18" s="41"/>
      <c r="I18" s="41"/>
      <c r="J18" s="42"/>
      <c r="K18" s="41"/>
      <c r="L18" s="41"/>
      <c r="M18" s="31"/>
    </row>
    <row r="19" spans="1:14" ht="13.8">
      <c r="B19" s="187" t="s">
        <v>65</v>
      </c>
      <c r="C19" s="46" t="s">
        <v>66</v>
      </c>
      <c r="D19" s="44">
        <v>280</v>
      </c>
      <c r="E19" s="39">
        <v>68</v>
      </c>
      <c r="F19" s="40"/>
      <c r="H19" s="41"/>
      <c r="I19" s="41"/>
      <c r="J19" s="42"/>
      <c r="K19" s="41"/>
      <c r="L19" s="41"/>
      <c r="M19" s="31"/>
    </row>
    <row r="20" spans="1:14" ht="13.8">
      <c r="B20" s="189" t="s">
        <v>67</v>
      </c>
      <c r="C20" s="46" t="s">
        <v>68</v>
      </c>
      <c r="D20" s="44">
        <v>49</v>
      </c>
      <c r="E20" s="39">
        <v>68</v>
      </c>
      <c r="F20" s="40"/>
      <c r="H20" s="31"/>
      <c r="I20" s="31"/>
      <c r="J20" s="50" t="s">
        <v>15</v>
      </c>
      <c r="K20" s="41">
        <f>SUM(K10:K19)</f>
        <v>0</v>
      </c>
      <c r="L20" s="31"/>
      <c r="M20" s="31"/>
    </row>
    <row r="21" spans="1:14" ht="13.8">
      <c r="B21" s="51"/>
      <c r="C21" s="52"/>
      <c r="D21" s="53"/>
      <c r="E21" s="54"/>
      <c r="F21" s="40"/>
      <c r="H21" s="55"/>
      <c r="I21" s="31"/>
      <c r="J21" s="50"/>
      <c r="K21" s="31"/>
      <c r="L21" s="31"/>
      <c r="M21" s="31"/>
    </row>
    <row r="22" spans="1:14" ht="13.8">
      <c r="B22" s="56"/>
      <c r="C22" s="57"/>
      <c r="D22" s="58"/>
      <c r="E22" s="59"/>
      <c r="F22" s="40"/>
      <c r="H22" s="31"/>
      <c r="I22" s="31"/>
      <c r="J22" s="50" t="s">
        <v>16</v>
      </c>
      <c r="K22" s="60">
        <f>K10*J10+K11*J11+K12*J12+K13*J13+K14*J14+K15*J15+K16*J16+K17*J17+K18*J18+K19*J19</f>
        <v>0</v>
      </c>
      <c r="L22" s="31"/>
      <c r="M22" s="31"/>
    </row>
    <row r="23" spans="1:14" ht="13.8">
      <c r="C23" s="61" t="s">
        <v>16</v>
      </c>
      <c r="D23" s="62">
        <f>SUM(D10:D22)</f>
        <v>736</v>
      </c>
      <c r="H23" s="31"/>
      <c r="I23" s="31"/>
      <c r="J23" s="50" t="s">
        <v>17</v>
      </c>
      <c r="K23" s="63">
        <f>L10*J10+L11*J11+L12*J12+L13*J13+J14*L14+J15*L15+J16*L16+J17*L17+J18*L18+J19*L19</f>
        <v>0</v>
      </c>
      <c r="L23" s="31"/>
      <c r="M23" s="31"/>
    </row>
    <row r="24" spans="1:14" ht="14.4">
      <c r="C24" s="64" t="s">
        <v>17</v>
      </c>
      <c r="D24" s="65">
        <f>D10*E10+D11*E11+D12*E12+D13*E13+D14*E14+D15*E15+D16*E16+D17*E17+D18*E18+D19*E19+D20*E20+D22*E22</f>
        <v>50048</v>
      </c>
      <c r="E24" s="40"/>
      <c r="F24" s="40"/>
    </row>
    <row r="25" spans="1:14" ht="13.8">
      <c r="F25" s="40"/>
      <c r="H25" s="66"/>
    </row>
    <row r="27" spans="1:14" ht="15.75" customHeight="1">
      <c r="B27" s="29" t="s">
        <v>18</v>
      </c>
      <c r="C27" s="16"/>
      <c r="F27" s="40"/>
    </row>
    <row r="28" spans="1:14" ht="13.8">
      <c r="B28" s="67" t="s">
        <v>19</v>
      </c>
      <c r="C28" s="68"/>
      <c r="D28" s="69" t="s">
        <v>7</v>
      </c>
      <c r="E28" s="69" t="s">
        <v>20</v>
      </c>
      <c r="F28" s="70" t="s">
        <v>21</v>
      </c>
      <c r="G28" s="71" t="s">
        <v>21</v>
      </c>
      <c r="H28" s="72" t="s">
        <v>51</v>
      </c>
    </row>
    <row r="29" spans="1:14" ht="14.4">
      <c r="B29" s="73" t="s">
        <v>69</v>
      </c>
      <c r="C29" s="74"/>
      <c r="D29" s="75">
        <v>239</v>
      </c>
      <c r="E29" s="76">
        <v>9</v>
      </c>
      <c r="F29" s="62">
        <f>IF(E29*D29=0,"",E29*D29)</f>
        <v>2151</v>
      </c>
      <c r="G29" s="77"/>
      <c r="H29" s="78"/>
    </row>
    <row r="30" spans="1:14" ht="14.4">
      <c r="B30" s="79" t="s">
        <v>70</v>
      </c>
      <c r="C30" s="80"/>
      <c r="D30" s="81">
        <v>469</v>
      </c>
      <c r="E30" s="82">
        <v>9</v>
      </c>
      <c r="F30" s="83">
        <f>IF(E30*D30=0,"",E30*D30)</f>
        <v>4221</v>
      </c>
      <c r="G30" s="77"/>
      <c r="H30" s="78"/>
    </row>
    <row r="31" spans="1:14" ht="14.4">
      <c r="B31" s="84" t="s">
        <v>71</v>
      </c>
      <c r="C31" s="85"/>
      <c r="D31" s="81">
        <v>17</v>
      </c>
      <c r="E31" s="82">
        <v>68</v>
      </c>
      <c r="F31" s="83">
        <f t="shared" ref="F31:F37" si="0">IF(E31*D31=0,"",E31*D31)</f>
        <v>1156</v>
      </c>
      <c r="G31" s="77"/>
      <c r="H31" s="78"/>
    </row>
    <row r="32" spans="1:14" ht="16.5" customHeight="1">
      <c r="A32" s="86"/>
      <c r="B32" s="84" t="s">
        <v>72</v>
      </c>
      <c r="C32" s="85"/>
      <c r="D32" s="81">
        <v>324</v>
      </c>
      <c r="E32" s="82">
        <v>6</v>
      </c>
      <c r="F32" s="83">
        <f>IF(E32*D32=0,"",E32*D32)</f>
        <v>1944</v>
      </c>
      <c r="G32" s="77"/>
      <c r="H32" s="78"/>
      <c r="K32" s="87"/>
      <c r="L32" s="87"/>
      <c r="M32" s="87"/>
      <c r="N32" s="87"/>
    </row>
    <row r="33" spans="2:8" ht="13.8">
      <c r="B33" s="88" t="s">
        <v>73</v>
      </c>
      <c r="C33" s="80"/>
      <c r="D33" s="81">
        <v>130</v>
      </c>
      <c r="E33" s="82">
        <v>3</v>
      </c>
      <c r="F33" s="83">
        <f t="shared" si="0"/>
        <v>390</v>
      </c>
      <c r="G33" s="77"/>
      <c r="H33" s="78"/>
    </row>
    <row r="34" spans="2:8" ht="13.8">
      <c r="B34" s="88" t="s">
        <v>74</v>
      </c>
      <c r="C34" s="80"/>
      <c r="D34" s="81">
        <v>146</v>
      </c>
      <c r="E34" s="82">
        <v>3</v>
      </c>
      <c r="F34" s="83">
        <f t="shared" si="0"/>
        <v>438</v>
      </c>
      <c r="G34" s="77"/>
      <c r="H34" s="78"/>
    </row>
    <row r="35" spans="2:8" ht="13.8">
      <c r="B35" s="88" t="s">
        <v>46</v>
      </c>
      <c r="C35" s="80"/>
      <c r="D35" s="81">
        <v>140</v>
      </c>
      <c r="E35" s="89">
        <v>3</v>
      </c>
      <c r="F35" s="83">
        <f t="shared" si="0"/>
        <v>420</v>
      </c>
      <c r="G35" s="77"/>
      <c r="H35" s="78"/>
    </row>
    <row r="36" spans="2:8" ht="13.8">
      <c r="B36" s="88"/>
      <c r="C36" s="80"/>
      <c r="D36" s="90"/>
      <c r="E36" s="89"/>
      <c r="F36" s="91" t="str">
        <f t="shared" si="0"/>
        <v/>
      </c>
      <c r="G36" s="77"/>
      <c r="H36" s="78"/>
    </row>
    <row r="37" spans="2:8" ht="13.8">
      <c r="B37" s="92"/>
      <c r="C37" s="93"/>
      <c r="D37" s="94"/>
      <c r="E37" s="95"/>
      <c r="F37" s="96" t="str">
        <f t="shared" si="0"/>
        <v/>
      </c>
      <c r="G37" s="77"/>
      <c r="H37" s="78"/>
    </row>
    <row r="38" spans="2:8" ht="13.8">
      <c r="E38" s="97"/>
      <c r="F38" s="98"/>
      <c r="G38" s="99"/>
      <c r="H38" s="100"/>
    </row>
    <row r="39" spans="2:8" ht="13.8">
      <c r="E39" s="101" t="s">
        <v>24</v>
      </c>
      <c r="F39" s="102">
        <f>SUM(F29:F37)</f>
        <v>10720</v>
      </c>
      <c r="G39" s="103"/>
    </row>
    <row r="40" spans="2:8" ht="15.75" customHeight="1">
      <c r="E40" s="101" t="s">
        <v>25</v>
      </c>
      <c r="F40" s="102">
        <f>F39/F5</f>
        <v>157.64705882352942</v>
      </c>
    </row>
    <row r="41" spans="2:8" ht="13.8"/>
    <row r="42" spans="2:8" ht="13.8">
      <c r="B42" s="104" t="s">
        <v>50</v>
      </c>
      <c r="C42" s="105"/>
      <c r="D42" s="105"/>
      <c r="E42" s="106"/>
      <c r="F42" s="107">
        <f>D24+F39</f>
        <v>60768</v>
      </c>
    </row>
    <row r="43" spans="2:8" ht="13.8">
      <c r="B43" s="108" t="s">
        <v>26</v>
      </c>
      <c r="C43" s="105"/>
      <c r="D43" s="105"/>
      <c r="E43" s="109"/>
      <c r="F43" s="110">
        <f>F40+D23</f>
        <v>893.64705882352939</v>
      </c>
    </row>
    <row r="44" spans="2:8" ht="14.4" thickTop="1"/>
  </sheetData>
  <mergeCells count="16">
    <mergeCell ref="B27:C27"/>
    <mergeCell ref="B28:C28"/>
    <mergeCell ref="B33:C33"/>
    <mergeCell ref="B36:C36"/>
    <mergeCell ref="B29:C29"/>
    <mergeCell ref="B30:C30"/>
    <mergeCell ref="B31:C31"/>
    <mergeCell ref="B32:C32"/>
    <mergeCell ref="B37:C37"/>
    <mergeCell ref="B35:C35"/>
    <mergeCell ref="B34:C34"/>
    <mergeCell ref="B42:E42"/>
    <mergeCell ref="B43:E43"/>
    <mergeCell ref="A2:E2"/>
    <mergeCell ref="K2:L2"/>
    <mergeCell ref="B8:C8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2:L46"/>
  <sheetViews>
    <sheetView topLeftCell="A28" workbookViewId="0">
      <selection activeCell="G52" sqref="G52"/>
    </sheetView>
  </sheetViews>
  <sheetFormatPr defaultColWidth="12.5546875" defaultRowHeight="15.75" customHeight="1"/>
  <cols>
    <col min="1" max="1" width="12.5546875" style="17"/>
    <col min="2" max="2" width="28.33203125" style="17" customWidth="1"/>
    <col min="3" max="3" width="22.44140625" style="17" customWidth="1"/>
    <col min="4" max="5" width="12.5546875" style="17"/>
    <col min="6" max="6" width="20.5546875" style="17" bestFit="1" customWidth="1"/>
    <col min="7" max="7" width="17.6640625" style="17" customWidth="1"/>
    <col min="8" max="8" width="36.5546875" style="17" bestFit="1" customWidth="1"/>
    <col min="9" max="9" width="18.33203125" style="17" bestFit="1" customWidth="1"/>
    <col min="10" max="16384" width="12.5546875" style="17"/>
  </cols>
  <sheetData>
    <row r="2" spans="1:12" ht="23.4">
      <c r="A2" s="15" t="s">
        <v>0</v>
      </c>
      <c r="B2" s="16"/>
      <c r="C2" s="16"/>
      <c r="D2" s="16"/>
      <c r="E2" s="16"/>
      <c r="J2" s="15" t="s">
        <v>75</v>
      </c>
      <c r="K2" s="16"/>
    </row>
    <row r="4" spans="1:12" ht="15" thickTop="1" thickBot="1">
      <c r="B4" s="18" t="s">
        <v>1</v>
      </c>
      <c r="C4" s="19" t="s">
        <v>76</v>
      </c>
      <c r="D4" s="19" t="s">
        <v>77</v>
      </c>
      <c r="E4" s="19" t="s">
        <v>78</v>
      </c>
      <c r="F4" s="20" t="s">
        <v>2</v>
      </c>
    </row>
    <row r="5" spans="1:12" ht="13.8">
      <c r="B5" s="21" t="s">
        <v>3</v>
      </c>
      <c r="C5" s="132">
        <v>19</v>
      </c>
      <c r="D5" s="22">
        <v>17</v>
      </c>
      <c r="E5" s="23">
        <v>17</v>
      </c>
      <c r="F5" s="133">
        <v>53</v>
      </c>
      <c r="G5" s="134"/>
    </row>
    <row r="7" spans="1:12" ht="23.4">
      <c r="B7" s="29" t="s">
        <v>31</v>
      </c>
      <c r="C7" s="16"/>
      <c r="F7" s="40"/>
      <c r="G7" s="30" t="s">
        <v>4</v>
      </c>
      <c r="H7" s="31"/>
      <c r="I7" s="31"/>
      <c r="J7" s="31"/>
      <c r="K7" s="31"/>
      <c r="L7" s="40"/>
    </row>
    <row r="8" spans="1:12" ht="13.8">
      <c r="B8" s="135" t="s">
        <v>5</v>
      </c>
      <c r="C8" s="136" t="s">
        <v>6</v>
      </c>
      <c r="D8" s="137" t="s">
        <v>7</v>
      </c>
      <c r="E8" s="35" t="s">
        <v>8</v>
      </c>
      <c r="G8" s="36" t="s">
        <v>9</v>
      </c>
      <c r="H8" s="36" t="s">
        <v>10</v>
      </c>
      <c r="I8" s="36" t="s">
        <v>7</v>
      </c>
      <c r="J8" s="36" t="s">
        <v>11</v>
      </c>
      <c r="K8" s="36" t="s">
        <v>12</v>
      </c>
    </row>
    <row r="9" spans="1:12" ht="13.8">
      <c r="B9" s="138" t="s">
        <v>79</v>
      </c>
      <c r="C9" s="139" t="s">
        <v>80</v>
      </c>
      <c r="D9" s="140">
        <v>64</v>
      </c>
      <c r="E9" s="39">
        <v>53</v>
      </c>
      <c r="G9" s="41" t="s">
        <v>81</v>
      </c>
      <c r="H9" s="41" t="s">
        <v>36</v>
      </c>
      <c r="I9" s="45"/>
      <c r="J9" s="41"/>
      <c r="K9" s="41"/>
    </row>
    <row r="10" spans="1:12" ht="13.8">
      <c r="B10" s="138" t="s">
        <v>82</v>
      </c>
      <c r="C10" s="141" t="s">
        <v>80</v>
      </c>
      <c r="D10" s="142">
        <v>64</v>
      </c>
      <c r="E10" s="39">
        <v>53</v>
      </c>
      <c r="G10" s="41" t="s">
        <v>83</v>
      </c>
      <c r="H10" s="41" t="s">
        <v>14</v>
      </c>
      <c r="I10" s="45"/>
      <c r="J10" s="41"/>
      <c r="K10" s="41"/>
    </row>
    <row r="11" spans="1:12" ht="13.8">
      <c r="B11" s="143" t="s">
        <v>84</v>
      </c>
      <c r="C11" s="141" t="s">
        <v>85</v>
      </c>
      <c r="D11" s="142">
        <v>49</v>
      </c>
      <c r="E11" s="39">
        <v>53</v>
      </c>
      <c r="G11" s="41" t="s">
        <v>86</v>
      </c>
      <c r="H11" s="41" t="s">
        <v>14</v>
      </c>
      <c r="I11" s="45"/>
      <c r="J11" s="41"/>
      <c r="K11" s="41"/>
    </row>
    <row r="12" spans="1:12" ht="13.8">
      <c r="B12" s="143" t="s">
        <v>87</v>
      </c>
      <c r="C12" s="141" t="s">
        <v>85</v>
      </c>
      <c r="D12" s="142">
        <v>49</v>
      </c>
      <c r="E12" s="39">
        <v>53</v>
      </c>
      <c r="G12" s="41" t="s">
        <v>88</v>
      </c>
      <c r="H12" s="41" t="s">
        <v>38</v>
      </c>
      <c r="I12" s="45"/>
      <c r="J12" s="41"/>
      <c r="K12" s="41"/>
    </row>
    <row r="13" spans="1:12" ht="13.8">
      <c r="B13" s="143" t="s">
        <v>89</v>
      </c>
      <c r="C13" s="141" t="s">
        <v>85</v>
      </c>
      <c r="D13" s="144"/>
      <c r="E13" s="39">
        <v>53</v>
      </c>
      <c r="G13" s="41" t="s">
        <v>90</v>
      </c>
      <c r="H13" s="41" t="s">
        <v>38</v>
      </c>
      <c r="I13" s="45"/>
      <c r="J13" s="41"/>
      <c r="K13" s="41"/>
    </row>
    <row r="14" spans="1:12" ht="13.8">
      <c r="B14" s="143"/>
      <c r="C14" s="141"/>
      <c r="D14" s="144"/>
      <c r="E14" s="39"/>
      <c r="G14" s="41"/>
      <c r="H14" s="41"/>
      <c r="I14" s="45"/>
      <c r="J14" s="41"/>
      <c r="K14" s="41"/>
    </row>
    <row r="15" spans="1:12" ht="13.8">
      <c r="B15" s="143"/>
      <c r="C15" s="141"/>
      <c r="D15" s="145"/>
      <c r="E15" s="39"/>
      <c r="G15" s="41"/>
      <c r="H15" s="41"/>
      <c r="I15" s="42"/>
      <c r="J15" s="41"/>
      <c r="K15" s="41"/>
    </row>
    <row r="16" spans="1:12" ht="13.8">
      <c r="B16" s="143"/>
      <c r="C16" s="141"/>
      <c r="D16" s="142"/>
      <c r="E16" s="39"/>
      <c r="G16" s="41"/>
      <c r="H16" s="41"/>
      <c r="I16" s="42"/>
      <c r="J16" s="41"/>
      <c r="K16" s="41"/>
      <c r="L16" s="40" t="s">
        <v>91</v>
      </c>
    </row>
    <row r="17" spans="2:11" ht="13.8">
      <c r="B17" s="146" t="s">
        <v>92</v>
      </c>
      <c r="C17" s="147" t="s">
        <v>66</v>
      </c>
      <c r="D17" s="144">
        <v>280</v>
      </c>
      <c r="E17" s="39">
        <v>52</v>
      </c>
      <c r="G17" s="41"/>
      <c r="H17" s="41"/>
      <c r="I17" s="42"/>
      <c r="J17" s="41"/>
      <c r="K17" s="41"/>
    </row>
    <row r="18" spans="2:11" ht="13.8">
      <c r="B18" s="146"/>
      <c r="C18" s="147"/>
      <c r="D18" s="148"/>
      <c r="E18" s="39"/>
      <c r="G18" s="31"/>
      <c r="H18" s="31"/>
      <c r="I18" s="50" t="s">
        <v>15</v>
      </c>
      <c r="J18" s="41">
        <f>SUM(J9:J17)</f>
        <v>0</v>
      </c>
      <c r="K18" s="31"/>
    </row>
    <row r="19" spans="2:11" ht="13.8">
      <c r="B19" s="149"/>
      <c r="C19" s="150"/>
      <c r="D19" s="151"/>
      <c r="E19" s="59"/>
      <c r="G19" s="31"/>
      <c r="H19" s="31"/>
      <c r="I19" s="50" t="s">
        <v>16</v>
      </c>
      <c r="J19" s="60">
        <f>J9*I9+J10*I10+J11*I11+J12*I12+J13*I13+J14*I14+J15*I15+J16*I16+J17*I17</f>
        <v>0</v>
      </c>
      <c r="K19" s="31"/>
    </row>
    <row r="20" spans="2:11" ht="13.8">
      <c r="C20" s="152" t="s">
        <v>16</v>
      </c>
      <c r="D20" s="153">
        <f>SUM(D9:D19)</f>
        <v>506</v>
      </c>
      <c r="F20" s="40"/>
      <c r="G20" s="31"/>
      <c r="H20" s="31"/>
      <c r="I20" s="50" t="s">
        <v>17</v>
      </c>
      <c r="J20" s="63">
        <f>K10*I10+K11*I11+K12*I12+K13*I13+I14*K14+I15*K15+I16*K16+I17*K17+I9*K9</f>
        <v>0</v>
      </c>
      <c r="K20" s="31"/>
    </row>
    <row r="21" spans="2:11" ht="13.8">
      <c r="C21" s="154" t="s">
        <v>17</v>
      </c>
      <c r="D21" s="155">
        <f>D10*E10+D11*E11+D12*E12+D13*E13+D14*E14+D15*E15+D16*E16+D17*E17+D18*E18+D19*E19+D9*E9</f>
        <v>26538</v>
      </c>
      <c r="F21" s="40"/>
    </row>
    <row r="25" spans="2:11" ht="23.4">
      <c r="B25" s="29" t="s">
        <v>18</v>
      </c>
      <c r="C25" s="16"/>
    </row>
    <row r="26" spans="2:11" ht="13.8">
      <c r="B26" s="156" t="s">
        <v>19</v>
      </c>
      <c r="C26" s="157"/>
      <c r="D26" s="69" t="s">
        <v>7</v>
      </c>
      <c r="E26" s="158" t="s">
        <v>20</v>
      </c>
      <c r="F26" s="71" t="s">
        <v>21</v>
      </c>
    </row>
    <row r="27" spans="2:11" ht="13.8">
      <c r="B27" s="159" t="s">
        <v>93</v>
      </c>
      <c r="C27" s="160"/>
      <c r="D27" s="161">
        <v>215</v>
      </c>
      <c r="E27" s="162">
        <v>6</v>
      </c>
      <c r="F27" s="163">
        <f t="shared" ref="F27:F35" si="0">IF(E27*D27=0,"",E27*D27)</f>
        <v>1290</v>
      </c>
    </row>
    <row r="28" spans="2:11" ht="13.8">
      <c r="B28" s="164" t="s">
        <v>94</v>
      </c>
      <c r="C28" s="165"/>
      <c r="D28" s="166">
        <v>170</v>
      </c>
      <c r="E28" s="89">
        <v>6</v>
      </c>
      <c r="F28" s="163">
        <f t="shared" si="0"/>
        <v>1020</v>
      </c>
    </row>
    <row r="29" spans="2:11" ht="13.8">
      <c r="B29" s="167" t="s">
        <v>45</v>
      </c>
      <c r="C29" s="168"/>
      <c r="D29" s="169">
        <v>17</v>
      </c>
      <c r="E29" s="170">
        <v>54</v>
      </c>
      <c r="F29" s="163">
        <f t="shared" si="0"/>
        <v>918</v>
      </c>
    </row>
    <row r="30" spans="2:11" ht="13.8">
      <c r="B30" s="171" t="s">
        <v>95</v>
      </c>
      <c r="C30" s="171"/>
      <c r="D30" s="172">
        <v>146</v>
      </c>
      <c r="E30" s="173">
        <v>6</v>
      </c>
      <c r="F30" s="163">
        <f t="shared" si="0"/>
        <v>876</v>
      </c>
    </row>
    <row r="31" spans="2:11" ht="13.8">
      <c r="B31" s="171" t="s">
        <v>96</v>
      </c>
      <c r="C31" s="171"/>
      <c r="D31" s="172">
        <v>130</v>
      </c>
      <c r="E31" s="173">
        <v>6</v>
      </c>
      <c r="F31" s="163">
        <f t="shared" si="0"/>
        <v>780</v>
      </c>
    </row>
    <row r="32" spans="2:11" ht="13.8">
      <c r="B32" s="88" t="s">
        <v>46</v>
      </c>
      <c r="C32" s="80"/>
      <c r="D32" s="172">
        <v>140</v>
      </c>
      <c r="E32" s="173">
        <v>2</v>
      </c>
      <c r="F32" s="163">
        <f t="shared" si="0"/>
        <v>280</v>
      </c>
    </row>
    <row r="33" spans="2:8" ht="13.8">
      <c r="B33" s="174" t="s">
        <v>97</v>
      </c>
      <c r="C33" s="175"/>
      <c r="D33" s="172">
        <v>67</v>
      </c>
      <c r="E33" s="173">
        <v>54</v>
      </c>
      <c r="F33" s="163">
        <f t="shared" si="0"/>
        <v>3618</v>
      </c>
    </row>
    <row r="34" spans="2:8" ht="13.8">
      <c r="B34" s="174" t="s">
        <v>98</v>
      </c>
      <c r="C34" s="175"/>
      <c r="D34" s="172">
        <v>8</v>
      </c>
      <c r="E34" s="173">
        <v>54</v>
      </c>
      <c r="F34" s="163">
        <f t="shared" ref="F34" si="1">IF(E34*D34=0,"",E34*D34)</f>
        <v>432</v>
      </c>
    </row>
    <row r="35" spans="2:8" ht="13.8">
      <c r="B35" s="176" t="s">
        <v>99</v>
      </c>
      <c r="C35" s="176"/>
      <c r="D35" s="172">
        <v>120</v>
      </c>
      <c r="E35" s="173">
        <v>12</v>
      </c>
      <c r="F35" s="163">
        <f t="shared" si="0"/>
        <v>1440</v>
      </c>
    </row>
    <row r="36" spans="2:8" ht="13.8">
      <c r="E36" s="177" t="s">
        <v>24</v>
      </c>
      <c r="F36" s="178">
        <f>SUM(F27:F35)</f>
        <v>10654</v>
      </c>
    </row>
    <row r="37" spans="2:8" ht="13.8">
      <c r="E37" s="101" t="s">
        <v>25</v>
      </c>
      <c r="F37" s="102">
        <f>F36/F5</f>
        <v>201.01886792452831</v>
      </c>
    </row>
    <row r="41" spans="2:8" ht="13.8">
      <c r="B41" s="104" t="s">
        <v>50</v>
      </c>
      <c r="C41" s="105"/>
      <c r="D41" s="105"/>
      <c r="E41" s="106"/>
      <c r="F41" s="107">
        <f>D21+J20+F36</f>
        <v>37192</v>
      </c>
      <c r="H41" s="40"/>
    </row>
    <row r="42" spans="2:8" ht="13.8">
      <c r="B42" s="108" t="s">
        <v>26</v>
      </c>
      <c r="C42" s="105"/>
      <c r="D42" s="105"/>
      <c r="E42" s="109"/>
      <c r="F42" s="110">
        <f>D20+J19+F37</f>
        <v>707.01886792452831</v>
      </c>
      <c r="H42" s="179"/>
    </row>
    <row r="44" spans="2:8" ht="13.8">
      <c r="B44" s="180"/>
      <c r="C44" s="16"/>
      <c r="D44" s="16"/>
      <c r="E44" s="16"/>
      <c r="F44" s="16"/>
      <c r="G44" s="16"/>
      <c r="H44" s="16"/>
    </row>
    <row r="45" spans="2:8" ht="15.75" customHeight="1">
      <c r="B45" s="40"/>
    </row>
    <row r="46" spans="2:8" ht="15.75" customHeight="1">
      <c r="B46" s="40"/>
    </row>
  </sheetData>
  <mergeCells count="17">
    <mergeCell ref="A2:E2"/>
    <mergeCell ref="J2:K2"/>
    <mergeCell ref="B7:C7"/>
    <mergeCell ref="B25:C25"/>
    <mergeCell ref="B26:C26"/>
    <mergeCell ref="B27:C27"/>
    <mergeCell ref="B28:C28"/>
    <mergeCell ref="B29:C29"/>
    <mergeCell ref="B41:E41"/>
    <mergeCell ref="B42:E42"/>
    <mergeCell ref="B30:C30"/>
    <mergeCell ref="B31:C31"/>
    <mergeCell ref="B32:C32"/>
    <mergeCell ref="B33:C33"/>
    <mergeCell ref="B34:C34"/>
    <mergeCell ref="B35:C35"/>
    <mergeCell ref="B44:H44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I47"/>
  <sheetViews>
    <sheetView topLeftCell="A22" workbookViewId="0">
      <selection activeCell="F49" sqref="F49"/>
    </sheetView>
  </sheetViews>
  <sheetFormatPr defaultColWidth="12.5546875" defaultRowHeight="15.75" customHeight="1"/>
  <cols>
    <col min="2" max="2" width="65.88671875" customWidth="1"/>
    <col min="3" max="3" width="16" customWidth="1"/>
    <col min="5" max="5" width="14.6640625" customWidth="1"/>
    <col min="6" max="6" width="22.44140625" customWidth="1"/>
    <col min="8" max="8" width="28.5546875" customWidth="1"/>
  </cols>
  <sheetData>
    <row r="1" spans="1:9" ht="15.75" customHeight="1">
      <c r="A1" s="17"/>
      <c r="B1" s="17"/>
      <c r="C1" s="17"/>
      <c r="D1" s="17"/>
      <c r="E1" s="17"/>
      <c r="F1" s="17"/>
      <c r="G1" s="17"/>
      <c r="H1" s="17"/>
      <c r="I1" s="17"/>
    </row>
    <row r="2" spans="1:9" ht="23.4">
      <c r="A2" s="15" t="s">
        <v>0</v>
      </c>
      <c r="B2" s="16"/>
      <c r="C2" s="16"/>
      <c r="D2" s="16"/>
      <c r="E2" s="16"/>
      <c r="F2" s="17"/>
      <c r="G2" s="17"/>
      <c r="H2" s="15" t="s">
        <v>100</v>
      </c>
      <c r="I2" s="16"/>
    </row>
    <row r="3" spans="1:9" ht="15.75" customHeight="1">
      <c r="A3" s="17"/>
      <c r="B3" s="17"/>
      <c r="C3" s="17"/>
      <c r="D3" s="17"/>
      <c r="E3" s="17"/>
      <c r="F3" s="17"/>
      <c r="G3" s="17"/>
      <c r="H3" s="17"/>
      <c r="I3" s="17"/>
    </row>
    <row r="4" spans="1:9" ht="13.8">
      <c r="A4" s="17"/>
      <c r="B4" s="18" t="s">
        <v>1</v>
      </c>
      <c r="C4" s="19" t="s">
        <v>101</v>
      </c>
      <c r="D4" s="19" t="s">
        <v>102</v>
      </c>
      <c r="E4" s="19" t="s">
        <v>103</v>
      </c>
      <c r="F4" s="20" t="s">
        <v>2</v>
      </c>
      <c r="G4" s="17"/>
      <c r="H4" s="17"/>
      <c r="I4" s="17"/>
    </row>
    <row r="5" spans="1:9" ht="13.8">
      <c r="A5" s="17"/>
      <c r="B5" s="21" t="s">
        <v>3</v>
      </c>
      <c r="C5" s="22">
        <v>22</v>
      </c>
      <c r="D5" s="22">
        <v>20</v>
      </c>
      <c r="E5" s="22">
        <v>20</v>
      </c>
      <c r="F5" s="24">
        <f>C5+D5+E5</f>
        <v>62</v>
      </c>
      <c r="G5" s="17"/>
      <c r="H5" s="17"/>
      <c r="I5" s="17"/>
    </row>
    <row r="6" spans="1:9" ht="15.75" customHeight="1">
      <c r="A6" s="17"/>
      <c r="B6" s="17"/>
      <c r="C6" s="17"/>
      <c r="D6" s="17"/>
      <c r="E6" s="17"/>
      <c r="F6" s="17"/>
      <c r="G6" s="17"/>
      <c r="H6" s="17"/>
      <c r="I6" s="17"/>
    </row>
    <row r="7" spans="1:9" ht="23.4">
      <c r="A7" s="17"/>
      <c r="B7" s="15" t="s">
        <v>31</v>
      </c>
      <c r="C7" s="16"/>
      <c r="D7" s="17"/>
      <c r="E7" s="17"/>
      <c r="F7" s="40"/>
      <c r="G7" s="31"/>
      <c r="H7" s="31"/>
      <c r="I7" s="31"/>
    </row>
    <row r="8" spans="1:9" ht="13.8">
      <c r="A8" s="17"/>
      <c r="B8" s="112" t="s">
        <v>5</v>
      </c>
      <c r="C8" s="33" t="s">
        <v>6</v>
      </c>
      <c r="D8" s="33" t="s">
        <v>7</v>
      </c>
      <c r="E8" s="35" t="s">
        <v>8</v>
      </c>
      <c r="F8" s="25"/>
      <c r="G8" s="36" t="s">
        <v>7</v>
      </c>
      <c r="H8" s="36" t="s">
        <v>11</v>
      </c>
      <c r="I8" s="36" t="s">
        <v>12</v>
      </c>
    </row>
    <row r="9" spans="1:9" ht="13.8">
      <c r="A9" s="17"/>
      <c r="B9" s="191" t="s">
        <v>104</v>
      </c>
      <c r="C9" s="192" t="s">
        <v>13</v>
      </c>
      <c r="D9" s="193">
        <v>64</v>
      </c>
      <c r="E9" s="194">
        <v>62</v>
      </c>
      <c r="F9" s="195"/>
      <c r="G9" s="45"/>
      <c r="H9" s="41"/>
      <c r="I9" s="41"/>
    </row>
    <row r="10" spans="1:9" ht="13.8">
      <c r="A10" s="17"/>
      <c r="B10" s="196" t="s">
        <v>105</v>
      </c>
      <c r="C10" s="192" t="s">
        <v>13</v>
      </c>
      <c r="D10" s="197">
        <v>64</v>
      </c>
      <c r="E10" s="194">
        <v>62</v>
      </c>
      <c r="F10" s="195"/>
      <c r="G10" s="45"/>
      <c r="H10" s="41"/>
      <c r="I10" s="41"/>
    </row>
    <row r="11" spans="1:9" ht="13.8">
      <c r="A11" s="17"/>
      <c r="B11" s="198" t="s">
        <v>106</v>
      </c>
      <c r="C11" s="198" t="s">
        <v>13</v>
      </c>
      <c r="D11" s="197">
        <v>49</v>
      </c>
      <c r="E11" s="194">
        <v>62</v>
      </c>
      <c r="F11" s="195"/>
      <c r="G11" s="45"/>
      <c r="H11" s="41"/>
      <c r="I11" s="41"/>
    </row>
    <row r="12" spans="1:9" ht="13.8">
      <c r="A12" s="17"/>
      <c r="B12" s="196" t="s">
        <v>107</v>
      </c>
      <c r="C12" s="199" t="s">
        <v>108</v>
      </c>
      <c r="D12" s="197">
        <v>49</v>
      </c>
      <c r="E12" s="194">
        <v>62</v>
      </c>
      <c r="F12" s="195"/>
      <c r="G12" s="45"/>
      <c r="H12" s="41"/>
      <c r="I12" s="41"/>
    </row>
    <row r="13" spans="1:9" ht="13.8">
      <c r="A13" s="17"/>
      <c r="B13" s="198" t="s">
        <v>109</v>
      </c>
      <c r="C13" s="198" t="s">
        <v>110</v>
      </c>
      <c r="D13" s="200">
        <v>280</v>
      </c>
      <c r="E13" s="194">
        <v>62</v>
      </c>
      <c r="F13" s="195"/>
      <c r="G13" s="45"/>
      <c r="H13" s="41"/>
      <c r="I13" s="41"/>
    </row>
    <row r="14" spans="1:9" ht="13.8">
      <c r="A14" s="17"/>
      <c r="B14" s="198" t="s">
        <v>111</v>
      </c>
      <c r="C14" s="198" t="s">
        <v>112</v>
      </c>
      <c r="D14" s="200">
        <v>69</v>
      </c>
      <c r="E14" s="194">
        <v>62</v>
      </c>
      <c r="F14" s="195"/>
      <c r="G14" s="42"/>
      <c r="H14" s="41"/>
      <c r="I14" s="41"/>
    </row>
    <row r="15" spans="1:9" ht="13.8">
      <c r="A15" s="17"/>
      <c r="B15" s="198" t="s">
        <v>113</v>
      </c>
      <c r="C15" s="198" t="s">
        <v>114</v>
      </c>
      <c r="D15" s="200">
        <v>83</v>
      </c>
      <c r="E15" s="194">
        <v>62</v>
      </c>
      <c r="F15" s="195"/>
      <c r="G15" s="42"/>
      <c r="H15" s="41"/>
      <c r="I15" s="41"/>
    </row>
    <row r="16" spans="1:9" ht="13.8">
      <c r="A16" s="17"/>
      <c r="B16" s="198"/>
      <c r="C16" s="198"/>
      <c r="D16" s="200"/>
      <c r="E16" s="194"/>
      <c r="F16" s="17"/>
      <c r="G16" s="42"/>
      <c r="H16" s="41"/>
      <c r="I16" s="41"/>
    </row>
    <row r="17" spans="1:9" ht="13.8">
      <c r="A17" s="17"/>
      <c r="B17" s="198"/>
      <c r="C17" s="198"/>
      <c r="D17" s="200"/>
      <c r="E17" s="194"/>
      <c r="F17" s="17"/>
      <c r="G17" s="50"/>
      <c r="H17" s="41">
        <f>SUM(H9:H16)</f>
        <v>0</v>
      </c>
      <c r="I17" s="31"/>
    </row>
    <row r="18" spans="1:9" ht="13.8">
      <c r="A18" s="17"/>
      <c r="B18" s="201"/>
      <c r="C18" s="202"/>
      <c r="D18" s="203"/>
      <c r="E18" s="204"/>
      <c r="F18" s="17"/>
      <c r="G18" s="50"/>
      <c r="H18" s="60" t="e">
        <f>H9*G9+H10*G10+H11*G11+H12*G12+H13*G13+#REF!*#REF!+#REF!*#REF!+H14*G14+H15*G15+H16*G16</f>
        <v>#REF!</v>
      </c>
      <c r="I18" s="31"/>
    </row>
    <row r="19" spans="1:9" ht="13.8">
      <c r="A19" s="17"/>
      <c r="B19" s="179"/>
      <c r="C19" s="205" t="s">
        <v>16</v>
      </c>
      <c r="D19" s="206">
        <f>SUM(D9:D18)</f>
        <v>658</v>
      </c>
      <c r="E19" s="179"/>
      <c r="F19" s="17"/>
      <c r="G19" s="50"/>
      <c r="H19" s="63" t="e">
        <f>I10*G10+I11*G11+I12*G12+I13*G13+#REF!*#REF!+#REF!*#REF!+G14*I14+G15*I15+G16*I16+G9*I9</f>
        <v>#REF!</v>
      </c>
      <c r="I19" s="31"/>
    </row>
    <row r="20" spans="1:9" ht="13.8">
      <c r="A20" s="17"/>
      <c r="B20" s="179"/>
      <c r="C20" s="207" t="s">
        <v>17</v>
      </c>
      <c r="D20" s="208">
        <f>D10*E10+D11*E11+D12*E12+D13*E13+D14*E14+D15*E15+D16*E16+D9*E9+D17*E17+D18*E18</f>
        <v>40796</v>
      </c>
      <c r="E20" s="179"/>
      <c r="F20" s="17"/>
      <c r="G20" s="17"/>
      <c r="H20" s="17"/>
      <c r="I20" s="17"/>
    </row>
    <row r="21" spans="1:9" ht="15.75" customHeight="1">
      <c r="A21" s="17"/>
      <c r="B21" s="179"/>
      <c r="C21" s="179"/>
      <c r="D21" s="179"/>
      <c r="E21" s="179"/>
      <c r="F21" s="17"/>
      <c r="G21" s="17"/>
      <c r="H21" s="17"/>
      <c r="I21" s="17"/>
    </row>
    <row r="22" spans="1:9" ht="15.75" customHeight="1">
      <c r="A22" s="17"/>
      <c r="B22" s="179"/>
      <c r="C22" s="179"/>
      <c r="D22" s="179"/>
      <c r="E22" s="179"/>
      <c r="F22" s="17"/>
      <c r="G22" s="17"/>
      <c r="H22" s="17"/>
      <c r="I22" s="17"/>
    </row>
    <row r="23" spans="1:9" ht="15.75" customHeight="1">
      <c r="A23" s="17"/>
      <c r="B23" s="179"/>
      <c r="C23" s="179"/>
      <c r="D23" s="179"/>
      <c r="E23" s="179"/>
      <c r="F23" s="17"/>
      <c r="G23" s="17"/>
      <c r="H23" s="17"/>
      <c r="I23" s="17"/>
    </row>
    <row r="24" spans="1:9" ht="23.4">
      <c r="A24" s="17"/>
      <c r="B24" s="209" t="s">
        <v>18</v>
      </c>
      <c r="C24" s="210"/>
      <c r="D24" s="179"/>
      <c r="E24" s="179"/>
      <c r="F24" s="17"/>
      <c r="G24" s="17"/>
      <c r="H24" s="17"/>
      <c r="I24" s="17"/>
    </row>
    <row r="25" spans="1:9" ht="13.8">
      <c r="A25" s="17"/>
      <c r="B25" s="211" t="s">
        <v>19</v>
      </c>
      <c r="C25" s="212"/>
      <c r="D25" s="213" t="s">
        <v>7</v>
      </c>
      <c r="E25" s="214" t="s">
        <v>115</v>
      </c>
      <c r="F25" s="215" t="s">
        <v>21</v>
      </c>
      <c r="G25" s="214" t="s">
        <v>116</v>
      </c>
      <c r="H25" s="215" t="s">
        <v>21</v>
      </c>
      <c r="I25" s="17"/>
    </row>
    <row r="26" spans="1:9" ht="14.4">
      <c r="A26" s="17"/>
      <c r="B26" s="216" t="s">
        <v>69</v>
      </c>
      <c r="C26" s="217"/>
      <c r="D26" s="218">
        <v>239</v>
      </c>
      <c r="E26" s="219">
        <v>3</v>
      </c>
      <c r="F26" s="220">
        <f>E26*D26</f>
        <v>717</v>
      </c>
      <c r="G26" s="219">
        <v>4</v>
      </c>
      <c r="H26" s="220">
        <f>G26*D26</f>
        <v>956</v>
      </c>
      <c r="I26" s="17"/>
    </row>
    <row r="27" spans="1:9" ht="14.4">
      <c r="A27" s="17"/>
      <c r="B27" s="216" t="s">
        <v>70</v>
      </c>
      <c r="C27" s="217"/>
      <c r="D27" s="221">
        <v>469</v>
      </c>
      <c r="E27" s="82">
        <v>3</v>
      </c>
      <c r="F27" s="220">
        <f t="shared" ref="F27:F35" si="0">E27*D27</f>
        <v>1407</v>
      </c>
      <c r="G27" s="82">
        <v>3</v>
      </c>
      <c r="H27" s="220">
        <f t="shared" ref="H27:H35" si="1">G27*D27</f>
        <v>1407</v>
      </c>
      <c r="I27" s="17"/>
    </row>
    <row r="28" spans="1:9" ht="13.8">
      <c r="A28" s="17"/>
      <c r="B28" s="222" t="s">
        <v>117</v>
      </c>
      <c r="C28" s="217"/>
      <c r="D28" s="221">
        <v>236</v>
      </c>
      <c r="E28" s="82">
        <v>2</v>
      </c>
      <c r="F28" s="220">
        <f t="shared" si="0"/>
        <v>472</v>
      </c>
      <c r="G28" s="82">
        <v>2</v>
      </c>
      <c r="H28" s="220">
        <f t="shared" si="1"/>
        <v>472</v>
      </c>
      <c r="I28" s="17"/>
    </row>
    <row r="29" spans="1:9" ht="13.8">
      <c r="A29" s="17"/>
      <c r="B29" s="223" t="s">
        <v>23</v>
      </c>
      <c r="C29" s="224"/>
      <c r="D29" s="221">
        <v>324</v>
      </c>
      <c r="E29" s="82">
        <v>2</v>
      </c>
      <c r="F29" s="220">
        <f t="shared" si="0"/>
        <v>648</v>
      </c>
      <c r="G29" s="82">
        <v>2</v>
      </c>
      <c r="H29" s="220">
        <f t="shared" si="1"/>
        <v>648</v>
      </c>
      <c r="I29" s="17"/>
    </row>
    <row r="30" spans="1:9" ht="13.8">
      <c r="A30" s="17"/>
      <c r="B30" s="223" t="s">
        <v>118</v>
      </c>
      <c r="C30" s="224"/>
      <c r="D30" s="221">
        <v>160</v>
      </c>
      <c r="E30" s="82">
        <v>3</v>
      </c>
      <c r="F30" s="220">
        <f t="shared" si="0"/>
        <v>480</v>
      </c>
      <c r="G30" s="82">
        <v>12</v>
      </c>
      <c r="H30" s="220">
        <f t="shared" si="1"/>
        <v>1920</v>
      </c>
      <c r="I30" s="17"/>
    </row>
    <row r="31" spans="1:9" ht="13.8">
      <c r="A31" s="17"/>
      <c r="B31" s="223" t="s">
        <v>119</v>
      </c>
      <c r="C31" s="224"/>
      <c r="D31" s="221">
        <v>150</v>
      </c>
      <c r="E31" s="82">
        <v>0</v>
      </c>
      <c r="F31" s="220">
        <f t="shared" si="0"/>
        <v>0</v>
      </c>
      <c r="G31" s="82">
        <v>2</v>
      </c>
      <c r="H31" s="220">
        <f t="shared" si="1"/>
        <v>300</v>
      </c>
      <c r="I31" s="17"/>
    </row>
    <row r="32" spans="1:9" ht="13.8">
      <c r="A32" s="17"/>
      <c r="B32" s="223" t="s">
        <v>120</v>
      </c>
      <c r="C32" s="224"/>
      <c r="D32" s="221">
        <v>55</v>
      </c>
      <c r="E32" s="82">
        <v>0</v>
      </c>
      <c r="F32" s="220">
        <f t="shared" si="0"/>
        <v>0</v>
      </c>
      <c r="G32" s="82">
        <v>2</v>
      </c>
      <c r="H32" s="220">
        <f t="shared" si="1"/>
        <v>110</v>
      </c>
      <c r="I32" s="17"/>
    </row>
    <row r="33" spans="1:9" ht="13.8">
      <c r="A33" s="17"/>
      <c r="B33" s="222" t="s">
        <v>121</v>
      </c>
      <c r="C33" s="217"/>
      <c r="D33" s="225">
        <v>137</v>
      </c>
      <c r="E33" s="82">
        <v>0</v>
      </c>
      <c r="F33" s="220">
        <f t="shared" si="0"/>
        <v>0</v>
      </c>
      <c r="G33" s="226">
        <v>4</v>
      </c>
      <c r="H33" s="220">
        <f t="shared" si="1"/>
        <v>548</v>
      </c>
      <c r="I33" s="17"/>
    </row>
    <row r="34" spans="1:9" ht="13.8">
      <c r="A34" s="17"/>
      <c r="B34" s="222" t="s">
        <v>122</v>
      </c>
      <c r="C34" s="217"/>
      <c r="D34" s="225">
        <v>105</v>
      </c>
      <c r="E34" s="82">
        <v>1</v>
      </c>
      <c r="F34" s="220">
        <f t="shared" si="0"/>
        <v>105</v>
      </c>
      <c r="G34" s="82">
        <v>1</v>
      </c>
      <c r="H34" s="220">
        <f t="shared" si="1"/>
        <v>105</v>
      </c>
      <c r="I34" s="17"/>
    </row>
    <row r="35" spans="1:9" ht="13.8">
      <c r="A35" s="17"/>
      <c r="B35" s="222"/>
      <c r="C35" s="217"/>
      <c r="D35" s="227"/>
      <c r="E35" s="228"/>
      <c r="F35" s="220">
        <f t="shared" si="0"/>
        <v>0</v>
      </c>
      <c r="G35" s="228"/>
      <c r="H35" s="220">
        <f t="shared" si="1"/>
        <v>0</v>
      </c>
      <c r="I35" s="17"/>
    </row>
    <row r="36" spans="1:9" ht="13.8">
      <c r="A36" s="17"/>
      <c r="B36" s="17"/>
      <c r="C36" s="17"/>
      <c r="D36" s="17"/>
      <c r="E36" s="97"/>
      <c r="F36" s="98"/>
      <c r="G36" s="97"/>
      <c r="H36" s="98"/>
      <c r="I36" s="17"/>
    </row>
    <row r="37" spans="1:9" ht="13.8">
      <c r="A37" s="17"/>
      <c r="B37" s="17"/>
      <c r="C37" s="17"/>
      <c r="D37" s="17"/>
      <c r="E37" s="101" t="s">
        <v>24</v>
      </c>
      <c r="F37" s="229">
        <f>SUM(F26:F35)</f>
        <v>3829</v>
      </c>
      <c r="G37" s="230" t="s">
        <v>24</v>
      </c>
      <c r="H37" s="229">
        <f>SUM(H26:H35)</f>
        <v>6466</v>
      </c>
      <c r="I37" s="17"/>
    </row>
    <row r="38" spans="1:9" ht="13.8">
      <c r="A38" s="17"/>
      <c r="B38" s="17"/>
      <c r="C38" s="17"/>
      <c r="D38" s="17"/>
      <c r="E38" s="101" t="s">
        <v>25</v>
      </c>
      <c r="F38" s="231">
        <f>F37/(C5+D5)</f>
        <v>91.166666666666671</v>
      </c>
      <c r="G38" s="101" t="s">
        <v>25</v>
      </c>
      <c r="H38" s="231">
        <f>H37/E5</f>
        <v>323.3</v>
      </c>
      <c r="I38" s="17"/>
    </row>
    <row r="39" spans="1:9" ht="15.75" customHeight="1">
      <c r="A39" s="17"/>
      <c r="B39" s="17"/>
      <c r="C39" s="17"/>
      <c r="D39" s="17"/>
      <c r="E39" s="17"/>
      <c r="F39" s="17"/>
      <c r="G39" s="17"/>
      <c r="H39" s="17"/>
      <c r="I39" s="17"/>
    </row>
    <row r="40" spans="1:9" ht="15.75" customHeight="1">
      <c r="A40" s="17"/>
      <c r="B40" s="17"/>
      <c r="C40" s="17"/>
      <c r="D40" s="17"/>
      <c r="E40" s="17"/>
      <c r="F40" s="17"/>
      <c r="G40" s="17"/>
      <c r="H40" s="17"/>
      <c r="I40" s="17"/>
    </row>
    <row r="41" spans="1:9" ht="15.75" customHeight="1">
      <c r="A41" s="17"/>
      <c r="B41" s="17"/>
      <c r="C41" s="17"/>
      <c r="D41" s="17"/>
      <c r="E41" s="17"/>
      <c r="F41" s="17"/>
      <c r="G41" s="17"/>
      <c r="H41" s="17"/>
      <c r="I41" s="17"/>
    </row>
    <row r="42" spans="1:9" ht="15.75" customHeight="1">
      <c r="A42" s="17"/>
      <c r="B42" s="17"/>
      <c r="C42" s="17"/>
      <c r="D42" s="17"/>
      <c r="E42" s="17"/>
      <c r="F42" s="17"/>
      <c r="G42" s="17"/>
      <c r="H42" s="17"/>
      <c r="I42" s="17"/>
    </row>
    <row r="43" spans="1:9" ht="15.75" customHeight="1">
      <c r="A43" s="17"/>
      <c r="B43" s="17"/>
      <c r="C43" s="17"/>
      <c r="D43" s="17"/>
      <c r="E43" s="17"/>
      <c r="F43" s="17"/>
      <c r="G43" s="17"/>
      <c r="H43" s="17"/>
      <c r="I43" s="17"/>
    </row>
    <row r="44" spans="1:9" ht="13.8">
      <c r="A44" s="17"/>
      <c r="B44" s="104" t="s">
        <v>50</v>
      </c>
      <c r="C44" s="105"/>
      <c r="D44" s="105"/>
      <c r="E44" s="106"/>
      <c r="F44" s="130" t="e">
        <f>D20+H19+F37</f>
        <v>#REF!</v>
      </c>
      <c r="G44" s="17"/>
      <c r="H44" s="232" t="s">
        <v>215</v>
      </c>
      <c r="I44" s="17"/>
    </row>
    <row r="45" spans="1:9" ht="13.8">
      <c r="A45" s="17"/>
      <c r="B45" s="108" t="s">
        <v>26</v>
      </c>
      <c r="C45" s="105"/>
      <c r="D45" s="105"/>
      <c r="E45" s="109"/>
      <c r="F45" s="231" t="e">
        <f>D19+H18+F38</f>
        <v>#REF!</v>
      </c>
      <c r="G45" s="17"/>
      <c r="H45" s="233" t="s">
        <v>216</v>
      </c>
      <c r="I45" s="17"/>
    </row>
    <row r="46" spans="1:9" ht="15.75" customHeight="1">
      <c r="A46" s="17"/>
      <c r="B46" s="17"/>
      <c r="C46" s="17"/>
      <c r="D46" s="17"/>
      <c r="E46" s="17"/>
      <c r="F46" s="17"/>
      <c r="G46" s="17"/>
      <c r="H46" s="17"/>
      <c r="I46" s="17"/>
    </row>
    <row r="47" spans="1:9" ht="13.2">
      <c r="B47" s="14"/>
      <c r="C47" s="13"/>
      <c r="D47" s="13"/>
      <c r="E47" s="13"/>
      <c r="F47" s="13"/>
    </row>
  </sheetData>
  <mergeCells count="14">
    <mergeCell ref="A2:E2"/>
    <mergeCell ref="H2:I2"/>
    <mergeCell ref="B7:C7"/>
    <mergeCell ref="B24:C24"/>
    <mergeCell ref="B25:C25"/>
    <mergeCell ref="B26:C26"/>
    <mergeCell ref="B27:C27"/>
    <mergeCell ref="B28:C28"/>
    <mergeCell ref="B33:C33"/>
    <mergeCell ref="B34:C34"/>
    <mergeCell ref="B35:C35"/>
    <mergeCell ref="B44:E44"/>
    <mergeCell ref="B45:E45"/>
    <mergeCell ref="B47:F4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2:J42"/>
  <sheetViews>
    <sheetView topLeftCell="A19" workbookViewId="0">
      <selection activeCell="H31" sqref="H31"/>
    </sheetView>
  </sheetViews>
  <sheetFormatPr defaultColWidth="12.5546875" defaultRowHeight="15.75" customHeight="1"/>
  <cols>
    <col min="1" max="1" width="12.5546875" style="17"/>
    <col min="2" max="2" width="27" style="17" customWidth="1"/>
    <col min="3" max="3" width="23.109375" style="17" customWidth="1"/>
    <col min="4" max="4" width="12.5546875" style="17"/>
    <col min="5" max="5" width="14.33203125" style="17" customWidth="1"/>
    <col min="6" max="6" width="48.5546875" style="17" customWidth="1"/>
    <col min="7" max="7" width="23" style="17" customWidth="1"/>
    <col min="8" max="9" width="12.5546875" style="17"/>
    <col min="10" max="10" width="20.33203125" style="17" customWidth="1"/>
    <col min="11" max="16384" width="12.5546875" style="17"/>
  </cols>
  <sheetData>
    <row r="2" spans="1:10" ht="23.4">
      <c r="A2" s="15" t="s">
        <v>0</v>
      </c>
      <c r="B2" s="16"/>
      <c r="C2" s="16"/>
      <c r="D2" s="16"/>
      <c r="E2" s="16"/>
      <c r="H2" s="15" t="s">
        <v>123</v>
      </c>
      <c r="I2" s="16"/>
    </row>
    <row r="4" spans="1:10" ht="13.8">
      <c r="B4" s="18" t="s">
        <v>1</v>
      </c>
      <c r="C4" s="19" t="s">
        <v>124</v>
      </c>
      <c r="D4" s="19" t="s">
        <v>125</v>
      </c>
      <c r="E4" s="19" t="s">
        <v>126</v>
      </c>
      <c r="F4" s="20" t="s">
        <v>2</v>
      </c>
    </row>
    <row r="5" spans="1:10" ht="21.75" customHeight="1">
      <c r="B5" s="21" t="s">
        <v>3</v>
      </c>
      <c r="C5" s="22">
        <v>15</v>
      </c>
      <c r="D5" s="23">
        <v>21</v>
      </c>
      <c r="E5" s="22">
        <v>16</v>
      </c>
      <c r="F5" s="234">
        <f>C5+D5+E5</f>
        <v>52</v>
      </c>
      <c r="G5" s="25"/>
    </row>
    <row r="6" spans="1:10" ht="28.5" customHeight="1">
      <c r="C6" s="25"/>
      <c r="E6" s="25"/>
    </row>
    <row r="7" spans="1:10" ht="23.4">
      <c r="B7" s="26"/>
      <c r="C7" s="27"/>
      <c r="D7" s="28"/>
      <c r="G7" s="28"/>
      <c r="I7" s="126"/>
    </row>
    <row r="8" spans="1:10" ht="23.4">
      <c r="B8" s="29" t="s">
        <v>31</v>
      </c>
      <c r="C8" s="16"/>
      <c r="D8" s="28"/>
      <c r="E8" s="40"/>
      <c r="F8" s="40"/>
      <c r="G8" s="40"/>
      <c r="H8" s="40"/>
      <c r="I8" s="40"/>
      <c r="J8" s="40"/>
    </row>
    <row r="9" spans="1:10" ht="13.8">
      <c r="B9" s="112" t="s">
        <v>5</v>
      </c>
      <c r="C9" s="33" t="s">
        <v>6</v>
      </c>
      <c r="D9" s="235" t="s">
        <v>7</v>
      </c>
      <c r="E9" s="236" t="s">
        <v>8</v>
      </c>
      <c r="F9" s="237"/>
      <c r="G9" s="238"/>
      <c r="H9" s="238"/>
      <c r="I9" s="238"/>
      <c r="J9" s="40"/>
    </row>
    <row r="10" spans="1:10" ht="13.8">
      <c r="B10" s="113" t="s">
        <v>127</v>
      </c>
      <c r="C10" s="47" t="s">
        <v>128</v>
      </c>
      <c r="D10" s="239">
        <v>119</v>
      </c>
      <c r="E10" s="173">
        <v>52</v>
      </c>
      <c r="F10" s="240"/>
      <c r="G10" s="241"/>
      <c r="H10" s="238"/>
      <c r="I10" s="238"/>
    </row>
    <row r="11" spans="1:10" ht="13.8">
      <c r="B11" s="117" t="s">
        <v>129</v>
      </c>
      <c r="C11" s="48" t="s">
        <v>130</v>
      </c>
      <c r="D11" s="242">
        <v>104</v>
      </c>
      <c r="E11" s="173">
        <v>52</v>
      </c>
      <c r="G11" s="241"/>
      <c r="H11" s="238"/>
      <c r="I11" s="238"/>
    </row>
    <row r="12" spans="1:10" ht="13.8">
      <c r="B12" s="117" t="s">
        <v>131</v>
      </c>
      <c r="C12" s="48" t="s">
        <v>132</v>
      </c>
      <c r="D12" s="243">
        <v>289</v>
      </c>
      <c r="E12" s="173">
        <v>52</v>
      </c>
      <c r="G12" s="241"/>
      <c r="H12" s="238"/>
      <c r="I12" s="238"/>
    </row>
    <row r="13" spans="1:10" ht="13.8">
      <c r="A13" s="40" t="s">
        <v>133</v>
      </c>
      <c r="B13" s="117" t="s">
        <v>134</v>
      </c>
      <c r="C13" s="48" t="s">
        <v>135</v>
      </c>
      <c r="D13" s="244">
        <v>80</v>
      </c>
      <c r="E13" s="173">
        <v>52</v>
      </c>
      <c r="G13" s="241"/>
      <c r="H13" s="238"/>
      <c r="I13" s="238"/>
    </row>
    <row r="14" spans="1:10" ht="13.8">
      <c r="B14" s="113" t="s">
        <v>136</v>
      </c>
      <c r="C14" s="27" t="s">
        <v>130</v>
      </c>
      <c r="D14" s="244">
        <v>109</v>
      </c>
      <c r="E14" s="173">
        <v>52</v>
      </c>
      <c r="G14" s="241"/>
      <c r="H14" s="238"/>
      <c r="I14" s="238"/>
    </row>
    <row r="15" spans="1:10" ht="13.8">
      <c r="B15" s="117" t="s">
        <v>137</v>
      </c>
      <c r="C15" s="27" t="s">
        <v>130</v>
      </c>
      <c r="D15" s="244">
        <v>129</v>
      </c>
      <c r="E15" s="173">
        <v>52</v>
      </c>
      <c r="G15" s="241"/>
      <c r="H15" s="238"/>
      <c r="I15" s="238"/>
    </row>
    <row r="16" spans="1:10" ht="13.8">
      <c r="B16" s="117"/>
      <c r="C16" s="48"/>
      <c r="D16" s="245"/>
      <c r="E16" s="173"/>
      <c r="F16" s="240"/>
      <c r="G16" s="241"/>
      <c r="H16" s="238"/>
      <c r="I16" s="238"/>
    </row>
    <row r="17" spans="2:9" ht="13.8">
      <c r="B17" s="117"/>
      <c r="C17" s="48"/>
      <c r="D17" s="245"/>
      <c r="E17" s="173"/>
      <c r="F17" s="240"/>
      <c r="G17" s="241"/>
      <c r="H17" s="238"/>
      <c r="I17" s="238"/>
    </row>
    <row r="18" spans="2:9" ht="13.8">
      <c r="B18" s="117"/>
      <c r="C18" s="48"/>
      <c r="D18" s="245"/>
      <c r="E18" s="173"/>
      <c r="F18" s="240"/>
      <c r="G18" s="241"/>
      <c r="H18" s="238"/>
      <c r="I18" s="238"/>
    </row>
    <row r="19" spans="2:9" ht="13.8">
      <c r="B19" s="117"/>
      <c r="C19" s="48"/>
      <c r="D19" s="245"/>
      <c r="E19" s="173"/>
      <c r="F19" s="240"/>
      <c r="G19" s="241"/>
      <c r="H19" s="238"/>
      <c r="I19" s="238"/>
    </row>
    <row r="20" spans="2:9" ht="13.8">
      <c r="B20" s="117"/>
      <c r="C20" s="48"/>
      <c r="D20" s="245"/>
      <c r="E20" s="173"/>
      <c r="F20" s="240"/>
      <c r="G20" s="246"/>
      <c r="H20" s="238"/>
      <c r="I20" s="238"/>
    </row>
    <row r="21" spans="2:9" ht="13.8">
      <c r="B21" s="117"/>
      <c r="C21" s="48"/>
      <c r="D21" s="245"/>
      <c r="E21" s="173"/>
      <c r="F21" s="240"/>
      <c r="G21" s="40"/>
      <c r="H21" s="238"/>
    </row>
    <row r="22" spans="2:9" ht="13.8">
      <c r="B22" s="122"/>
      <c r="C22" s="49"/>
      <c r="D22" s="247"/>
      <c r="E22" s="173"/>
      <c r="F22" s="240"/>
      <c r="G22" s="40"/>
      <c r="H22" s="248"/>
    </row>
    <row r="23" spans="2:9" ht="13.8">
      <c r="C23" s="249" t="s">
        <v>16</v>
      </c>
      <c r="D23" s="250">
        <f>SUM(D10:D22)</f>
        <v>830</v>
      </c>
      <c r="F23" s="40"/>
      <c r="G23" s="40"/>
      <c r="H23" s="251"/>
      <c r="I23" s="40"/>
    </row>
    <row r="24" spans="2:9" ht="13.8">
      <c r="C24" s="252" t="s">
        <v>17</v>
      </c>
      <c r="D24" s="253">
        <f>D10*E10+D11*E11+D12*E12+D13*E13+D14*E14+D15*E15+D16*E16+D17*E17+D18*E18+D19*E19+D20*E20+D21*E21</f>
        <v>43160</v>
      </c>
      <c r="E24" s="40"/>
      <c r="F24" s="254"/>
    </row>
    <row r="25" spans="2:9" ht="15.75" customHeight="1">
      <c r="F25" s="254"/>
    </row>
    <row r="26" spans="2:9" ht="15.75" customHeight="1">
      <c r="F26" s="179"/>
    </row>
    <row r="28" spans="2:9" ht="23.4">
      <c r="B28" s="29" t="s">
        <v>18</v>
      </c>
      <c r="C28" s="16"/>
      <c r="D28" s="255" t="s">
        <v>138</v>
      </c>
      <c r="E28" s="256"/>
    </row>
    <row r="29" spans="2:9" ht="13.8">
      <c r="B29" s="156" t="s">
        <v>19</v>
      </c>
      <c r="C29" s="157"/>
      <c r="D29" s="158" t="s">
        <v>7</v>
      </c>
      <c r="E29" s="158" t="s">
        <v>20</v>
      </c>
      <c r="F29" s="71" t="s">
        <v>21</v>
      </c>
    </row>
    <row r="30" spans="2:9" ht="13.8">
      <c r="B30" s="257"/>
      <c r="C30" s="258"/>
      <c r="D30" s="259"/>
      <c r="E30" s="162"/>
      <c r="F30" s="260" t="str">
        <f>IF(E30*D30=0,"",E30*D30)</f>
        <v/>
      </c>
    </row>
    <row r="31" spans="2:9" ht="13.8">
      <c r="E31" s="97"/>
      <c r="F31" s="98"/>
    </row>
    <row r="32" spans="2:9" ht="13.8">
      <c r="E32" s="261" t="s">
        <v>24</v>
      </c>
      <c r="F32" s="262"/>
    </row>
    <row r="33" spans="2:7" ht="13.8">
      <c r="E33" s="263" t="s">
        <v>25</v>
      </c>
      <c r="F33" s="264">
        <v>0</v>
      </c>
    </row>
    <row r="34" spans="2:7" ht="13.8">
      <c r="F34" s="265"/>
    </row>
    <row r="38" spans="2:7" ht="13.8"/>
    <row r="39" spans="2:7" ht="13.8">
      <c r="B39" s="104" t="s">
        <v>139</v>
      </c>
      <c r="C39" s="105"/>
      <c r="D39" s="105"/>
      <c r="E39" s="106"/>
      <c r="F39" s="107">
        <f>D24+F32</f>
        <v>43160</v>
      </c>
      <c r="G39" s="40"/>
    </row>
    <row r="40" spans="2:7" ht="13.8">
      <c r="B40" s="108" t="s">
        <v>140</v>
      </c>
      <c r="C40" s="105"/>
      <c r="D40" s="105"/>
      <c r="E40" s="109"/>
      <c r="F40" s="266">
        <f>D23+H22+F33</f>
        <v>830</v>
      </c>
      <c r="G40" s="40"/>
    </row>
    <row r="42" spans="2:7" ht="13.8">
      <c r="B42" s="180"/>
      <c r="C42" s="16"/>
      <c r="D42" s="16"/>
      <c r="E42" s="16"/>
      <c r="F42" s="16"/>
    </row>
  </sheetData>
  <mergeCells count="9">
    <mergeCell ref="A2:E2"/>
    <mergeCell ref="H2:I2"/>
    <mergeCell ref="B8:C8"/>
    <mergeCell ref="B28:C28"/>
    <mergeCell ref="B29:C29"/>
    <mergeCell ref="B30:C30"/>
    <mergeCell ref="B39:E39"/>
    <mergeCell ref="B40:E40"/>
    <mergeCell ref="B42:F42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2:L41"/>
  <sheetViews>
    <sheetView topLeftCell="B22" workbookViewId="0">
      <selection activeCell="I26" sqref="I26"/>
    </sheetView>
  </sheetViews>
  <sheetFormatPr defaultColWidth="12.5546875" defaultRowHeight="15.75" customHeight="1"/>
  <cols>
    <col min="1" max="1" width="12.5546875" style="17"/>
    <col min="2" max="2" width="26.5546875" style="17" customWidth="1"/>
    <col min="3" max="3" width="36.88671875" style="17" customWidth="1"/>
    <col min="4" max="4" width="12.5546875" style="17"/>
    <col min="5" max="5" width="21.5546875" style="17" bestFit="1" customWidth="1"/>
    <col min="6" max="6" width="21.44140625" style="17" customWidth="1"/>
    <col min="7" max="7" width="12.5546875" style="17" customWidth="1"/>
    <col min="8" max="8" width="18.5546875" style="17" bestFit="1" customWidth="1"/>
    <col min="9" max="16384" width="12.5546875" style="17"/>
  </cols>
  <sheetData>
    <row r="2" spans="1:12" ht="23.4">
      <c r="A2" s="15" t="s">
        <v>0</v>
      </c>
      <c r="B2" s="16"/>
      <c r="C2" s="16"/>
      <c r="D2" s="16"/>
      <c r="E2" s="16"/>
      <c r="J2" s="15" t="s">
        <v>141</v>
      </c>
      <c r="K2" s="16"/>
    </row>
    <row r="4" spans="1:12" ht="13.8">
      <c r="B4" s="18" t="s">
        <v>1</v>
      </c>
      <c r="C4" s="19" t="s">
        <v>142</v>
      </c>
      <c r="D4" s="19" t="s">
        <v>143</v>
      </c>
      <c r="E4" s="19" t="s">
        <v>144</v>
      </c>
      <c r="F4" s="20" t="s">
        <v>2</v>
      </c>
    </row>
    <row r="5" spans="1:12" ht="13.8">
      <c r="B5" s="21" t="s">
        <v>3</v>
      </c>
      <c r="C5" s="22">
        <v>21</v>
      </c>
      <c r="D5" s="23">
        <v>24</v>
      </c>
      <c r="E5" s="22">
        <v>20</v>
      </c>
      <c r="F5" s="24">
        <f>C5+D5+E5</f>
        <v>65</v>
      </c>
    </row>
    <row r="7" spans="1:12" ht="14.25" customHeight="1">
      <c r="B7" s="26"/>
      <c r="D7" s="40"/>
      <c r="E7" s="40"/>
      <c r="H7" s="40"/>
      <c r="I7" s="40"/>
      <c r="J7" s="40"/>
      <c r="K7" s="126"/>
    </row>
    <row r="8" spans="1:12" ht="23.4">
      <c r="B8" s="29" t="s">
        <v>31</v>
      </c>
      <c r="C8" s="16"/>
      <c r="E8" s="40"/>
      <c r="F8" s="126"/>
      <c r="G8" s="26"/>
      <c r="H8" s="27"/>
      <c r="I8" s="40"/>
      <c r="J8" s="40"/>
      <c r="K8" s="40"/>
      <c r="L8" s="40"/>
    </row>
    <row r="9" spans="1:12" ht="13.8">
      <c r="B9" s="112" t="s">
        <v>5</v>
      </c>
      <c r="C9" s="33" t="s">
        <v>6</v>
      </c>
      <c r="D9" s="33" t="s">
        <v>7</v>
      </c>
      <c r="E9" s="35" t="s">
        <v>8</v>
      </c>
      <c r="F9" s="267"/>
      <c r="G9" s="238"/>
      <c r="H9" s="238"/>
      <c r="I9" s="238"/>
      <c r="J9" s="238"/>
      <c r="K9" s="238"/>
    </row>
    <row r="10" spans="1:12" ht="13.8">
      <c r="B10" s="113" t="s">
        <v>145</v>
      </c>
      <c r="C10" s="47" t="s">
        <v>130</v>
      </c>
      <c r="D10" s="268">
        <v>104</v>
      </c>
      <c r="E10" s="39">
        <v>65</v>
      </c>
      <c r="G10" s="238"/>
      <c r="H10" s="238"/>
      <c r="I10" s="241"/>
      <c r="J10" s="238"/>
      <c r="K10" s="238"/>
    </row>
    <row r="11" spans="1:12" ht="13.8">
      <c r="B11" s="117" t="s">
        <v>146</v>
      </c>
      <c r="C11" s="48" t="s">
        <v>132</v>
      </c>
      <c r="D11" s="200">
        <v>289</v>
      </c>
      <c r="E11" s="39">
        <v>64</v>
      </c>
      <c r="G11" s="238"/>
      <c r="H11" s="238"/>
      <c r="I11" s="241"/>
      <c r="J11" s="238"/>
      <c r="K11" s="238"/>
    </row>
    <row r="12" spans="1:12" ht="13.8">
      <c r="B12" s="117" t="s">
        <v>147</v>
      </c>
      <c r="C12" s="48" t="s">
        <v>130</v>
      </c>
      <c r="D12" s="200">
        <v>104</v>
      </c>
      <c r="E12" s="39">
        <v>65</v>
      </c>
      <c r="G12" s="238"/>
      <c r="H12" s="238"/>
      <c r="I12" s="241"/>
      <c r="J12" s="238"/>
      <c r="K12" s="238"/>
    </row>
    <row r="13" spans="1:12" ht="13.8">
      <c r="B13" s="117" t="s">
        <v>148</v>
      </c>
      <c r="C13" s="48" t="s">
        <v>130</v>
      </c>
      <c r="D13" s="200">
        <v>104</v>
      </c>
      <c r="E13" s="39">
        <v>65</v>
      </c>
      <c r="G13" s="238"/>
      <c r="H13" s="238"/>
      <c r="I13" s="241"/>
      <c r="J13" s="238"/>
      <c r="K13" s="238"/>
    </row>
    <row r="14" spans="1:12" ht="13.8">
      <c r="B14" s="117" t="s">
        <v>149</v>
      </c>
      <c r="C14" s="48" t="s">
        <v>135</v>
      </c>
      <c r="D14" s="200">
        <v>80</v>
      </c>
      <c r="E14" s="39">
        <v>65</v>
      </c>
      <c r="G14" s="238"/>
      <c r="H14" s="238"/>
      <c r="I14" s="241"/>
      <c r="J14" s="238"/>
      <c r="K14" s="238"/>
    </row>
    <row r="15" spans="1:12" ht="13.8">
      <c r="B15" s="117" t="s">
        <v>150</v>
      </c>
      <c r="C15" s="48" t="s">
        <v>132</v>
      </c>
      <c r="D15" s="200">
        <v>279</v>
      </c>
      <c r="E15" s="39">
        <v>65</v>
      </c>
      <c r="G15" s="238"/>
      <c r="H15" s="238"/>
      <c r="I15" s="241"/>
      <c r="J15" s="238"/>
      <c r="K15" s="238"/>
    </row>
    <row r="16" spans="1:12" ht="13.8">
      <c r="B16" s="117" t="s">
        <v>151</v>
      </c>
      <c r="C16" s="27" t="s">
        <v>130</v>
      </c>
      <c r="D16" s="200">
        <v>109</v>
      </c>
      <c r="E16" s="39">
        <v>65</v>
      </c>
      <c r="G16" s="238"/>
      <c r="H16" s="238"/>
      <c r="I16" s="241"/>
      <c r="J16" s="238"/>
      <c r="K16" s="238"/>
    </row>
    <row r="17" spans="2:11" ht="13.8">
      <c r="B17" s="117" t="s">
        <v>152</v>
      </c>
      <c r="C17" s="27" t="s">
        <v>130</v>
      </c>
      <c r="D17" s="200">
        <v>129</v>
      </c>
      <c r="E17" s="39">
        <v>65</v>
      </c>
      <c r="G17" s="238"/>
      <c r="H17" s="238"/>
      <c r="I17" s="241"/>
      <c r="J17" s="238"/>
      <c r="K17" s="238"/>
    </row>
    <row r="18" spans="2:11" ht="13.8">
      <c r="B18" s="117"/>
      <c r="C18" s="48"/>
      <c r="D18" s="269"/>
      <c r="E18" s="39"/>
      <c r="G18" s="238"/>
      <c r="H18" s="238"/>
      <c r="I18" s="246"/>
      <c r="J18" s="238"/>
      <c r="K18" s="238"/>
    </row>
    <row r="19" spans="2:11" ht="13.8">
      <c r="B19" s="117"/>
      <c r="C19" s="48"/>
      <c r="D19" s="269"/>
      <c r="E19" s="39"/>
      <c r="G19" s="238"/>
      <c r="H19" s="238"/>
      <c r="I19" s="246"/>
      <c r="J19" s="238"/>
      <c r="K19" s="238"/>
    </row>
    <row r="20" spans="2:11" ht="13.8">
      <c r="B20" s="117"/>
      <c r="C20" s="48"/>
      <c r="D20" s="269"/>
      <c r="E20" s="39"/>
      <c r="I20" s="40"/>
      <c r="J20" s="238"/>
    </row>
    <row r="21" spans="2:11" ht="13.8">
      <c r="B21" s="122"/>
      <c r="C21" s="49"/>
      <c r="D21" s="270"/>
      <c r="E21" s="59"/>
      <c r="I21" s="40"/>
      <c r="J21" s="248"/>
    </row>
    <row r="22" spans="2:11" ht="13.8">
      <c r="C22" s="249" t="s">
        <v>16</v>
      </c>
      <c r="D22" s="250">
        <f>SUM(D10:D21)</f>
        <v>1198</v>
      </c>
      <c r="I22" s="40"/>
      <c r="J22" s="271"/>
      <c r="K22" s="40"/>
    </row>
    <row r="23" spans="2:11" ht="13.8">
      <c r="C23" s="252" t="s">
        <v>17</v>
      </c>
      <c r="D23" s="253">
        <f>D10*E10+D11*E11+D12*E12+D13*E13+D14*E14+D15*E15+D16*E16+D17*E17+D18*E18+D19*E19+D20*E20+D21*E21</f>
        <v>77581</v>
      </c>
      <c r="E23" s="40"/>
      <c r="F23" s="254"/>
    </row>
    <row r="24" spans="2:11" ht="15.75" customHeight="1">
      <c r="F24" s="254"/>
    </row>
    <row r="27" spans="2:11" ht="23.4">
      <c r="B27" s="29" t="s">
        <v>18</v>
      </c>
      <c r="C27" s="16"/>
      <c r="D27" s="255" t="s">
        <v>138</v>
      </c>
      <c r="E27" s="256"/>
    </row>
    <row r="28" spans="2:11" ht="13.8">
      <c r="B28" s="156" t="s">
        <v>19</v>
      </c>
      <c r="C28" s="157"/>
      <c r="D28" s="158" t="s">
        <v>7</v>
      </c>
      <c r="E28" s="158" t="s">
        <v>20</v>
      </c>
      <c r="F28" s="71" t="s">
        <v>21</v>
      </c>
    </row>
    <row r="29" spans="2:11" ht="13.8">
      <c r="B29" s="257"/>
      <c r="C29" s="258"/>
      <c r="D29" s="259"/>
      <c r="E29" s="162"/>
      <c r="F29" s="260" t="str">
        <f>IF(E29*D29=0,"",E29*D29)</f>
        <v/>
      </c>
    </row>
    <row r="30" spans="2:11" ht="13.8">
      <c r="E30" s="97"/>
      <c r="F30" s="98"/>
    </row>
    <row r="31" spans="2:11" ht="13.8">
      <c r="E31" s="101" t="s">
        <v>24</v>
      </c>
      <c r="F31" s="272">
        <f>SUM(F29)</f>
        <v>0</v>
      </c>
    </row>
    <row r="32" spans="2:11" ht="13.8">
      <c r="E32" s="101" t="s">
        <v>25</v>
      </c>
      <c r="F32" s="272">
        <v>0</v>
      </c>
    </row>
    <row r="37" spans="2:8" ht="13.8">
      <c r="G37" s="179"/>
      <c r="H37" s="254"/>
    </row>
    <row r="38" spans="2:8" ht="13.8">
      <c r="B38" s="104" t="s">
        <v>153</v>
      </c>
      <c r="C38" s="105"/>
      <c r="D38" s="105"/>
      <c r="E38" s="106"/>
      <c r="F38" s="273">
        <f>D23+F31</f>
        <v>77581</v>
      </c>
      <c r="G38" s="179"/>
      <c r="H38" s="254"/>
    </row>
    <row r="39" spans="2:8" ht="13.8">
      <c r="B39" s="108" t="s">
        <v>154</v>
      </c>
      <c r="C39" s="105"/>
      <c r="D39" s="105"/>
      <c r="E39" s="109"/>
      <c r="F39" s="266">
        <f>D22+J21+F32</f>
        <v>1198</v>
      </c>
      <c r="G39" s="179"/>
      <c r="H39" s="254"/>
    </row>
    <row r="41" spans="2:8" ht="13.8">
      <c r="B41" s="180"/>
      <c r="C41" s="16"/>
      <c r="D41" s="16"/>
      <c r="E41" s="16"/>
      <c r="F41" s="16"/>
      <c r="G41" s="16"/>
      <c r="H41" s="16"/>
    </row>
  </sheetData>
  <mergeCells count="9">
    <mergeCell ref="A2:E2"/>
    <mergeCell ref="J2:K2"/>
    <mergeCell ref="B8:C8"/>
    <mergeCell ref="B27:C27"/>
    <mergeCell ref="B28:C28"/>
    <mergeCell ref="B29:C29"/>
    <mergeCell ref="B38:E38"/>
    <mergeCell ref="B39:E39"/>
    <mergeCell ref="B41:H4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2:L40"/>
  <sheetViews>
    <sheetView topLeftCell="A7" workbookViewId="0">
      <selection activeCell="F18" sqref="F18"/>
    </sheetView>
  </sheetViews>
  <sheetFormatPr defaultColWidth="12.5546875" defaultRowHeight="15.75" customHeight="1"/>
  <cols>
    <col min="2" max="2" width="28.109375" customWidth="1"/>
    <col min="6" max="6" width="21.44140625" customWidth="1"/>
    <col min="7" max="7" width="20.6640625" bestFit="1" customWidth="1"/>
  </cols>
  <sheetData>
    <row r="2" spans="1:12" ht="23.4">
      <c r="A2" s="15" t="s">
        <v>0</v>
      </c>
      <c r="B2" s="16"/>
      <c r="C2" s="16"/>
      <c r="D2" s="16"/>
      <c r="E2" s="16"/>
      <c r="F2" s="17"/>
      <c r="G2" s="17"/>
      <c r="H2" s="17"/>
      <c r="I2" s="17"/>
      <c r="J2" s="15" t="s">
        <v>155</v>
      </c>
      <c r="K2" s="16"/>
    </row>
    <row r="3" spans="1:12" ht="15.7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13.8">
      <c r="A4" s="17"/>
      <c r="B4" s="18" t="s">
        <v>1</v>
      </c>
      <c r="C4" s="19" t="s">
        <v>156</v>
      </c>
      <c r="D4" s="19" t="s">
        <v>157</v>
      </c>
      <c r="E4" s="190" t="s">
        <v>158</v>
      </c>
      <c r="F4" s="20" t="s">
        <v>2</v>
      </c>
      <c r="G4" s="17"/>
      <c r="H4" s="17"/>
      <c r="I4" s="17"/>
      <c r="J4" s="17"/>
      <c r="K4" s="17"/>
    </row>
    <row r="5" spans="1:12" ht="13.8">
      <c r="A5" s="17"/>
      <c r="B5" s="21" t="s">
        <v>3</v>
      </c>
      <c r="C5" s="22">
        <v>19</v>
      </c>
      <c r="D5" s="22">
        <v>16</v>
      </c>
      <c r="E5" s="22">
        <v>15</v>
      </c>
      <c r="F5" s="24">
        <v>50</v>
      </c>
      <c r="G5" s="17"/>
      <c r="H5" s="17"/>
      <c r="I5" s="17"/>
      <c r="J5" s="17"/>
      <c r="K5" s="17"/>
    </row>
    <row r="6" spans="1:12" ht="15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2" ht="23.4">
      <c r="A7" s="17"/>
      <c r="B7" s="26"/>
      <c r="C7" s="26"/>
      <c r="D7" s="40"/>
      <c r="E7" s="40"/>
      <c r="F7" s="40"/>
      <c r="G7" s="26"/>
      <c r="H7" s="40"/>
      <c r="I7" s="40"/>
      <c r="J7" s="40"/>
      <c r="K7" s="40"/>
      <c r="L7" s="2"/>
    </row>
    <row r="8" spans="1:12" ht="23.4">
      <c r="A8" s="17"/>
      <c r="B8" s="29" t="s">
        <v>31</v>
      </c>
      <c r="C8" s="16"/>
      <c r="D8" s="28"/>
      <c r="E8" s="17"/>
      <c r="F8" s="40"/>
      <c r="G8" s="26"/>
      <c r="H8" s="40"/>
      <c r="I8" s="40"/>
      <c r="J8" s="40"/>
      <c r="K8" s="40"/>
      <c r="L8" s="1"/>
    </row>
    <row r="9" spans="1:12" ht="13.8">
      <c r="A9" s="17"/>
      <c r="B9" s="112" t="s">
        <v>5</v>
      </c>
      <c r="C9" s="33" t="s">
        <v>6</v>
      </c>
      <c r="D9" s="33" t="s">
        <v>7</v>
      </c>
      <c r="E9" s="35" t="s">
        <v>8</v>
      </c>
      <c r="F9" s="17"/>
      <c r="G9" s="238"/>
      <c r="H9" s="238"/>
      <c r="I9" s="238"/>
      <c r="J9" s="238"/>
      <c r="K9" s="238"/>
    </row>
    <row r="10" spans="1:12" ht="13.8">
      <c r="A10" s="17"/>
      <c r="B10" s="113" t="s">
        <v>159</v>
      </c>
      <c r="C10" s="47" t="s">
        <v>130</v>
      </c>
      <c r="D10" s="268">
        <v>99</v>
      </c>
      <c r="E10" s="39">
        <v>50</v>
      </c>
      <c r="F10" s="25"/>
      <c r="G10" s="238"/>
      <c r="H10" s="238"/>
      <c r="I10" s="241"/>
      <c r="J10" s="238"/>
      <c r="K10" s="238"/>
      <c r="L10" s="10"/>
    </row>
    <row r="11" spans="1:12" ht="13.8">
      <c r="A11" s="17"/>
      <c r="B11" s="117" t="s">
        <v>160</v>
      </c>
      <c r="C11" s="48" t="s">
        <v>132</v>
      </c>
      <c r="D11" s="200">
        <v>289</v>
      </c>
      <c r="E11" s="39">
        <v>50</v>
      </c>
      <c r="F11" s="17"/>
      <c r="G11" s="238"/>
      <c r="H11" s="238"/>
      <c r="I11" s="241"/>
      <c r="J11" s="238"/>
      <c r="K11" s="238"/>
      <c r="L11" s="10"/>
    </row>
    <row r="12" spans="1:12" ht="13.8">
      <c r="A12" s="17"/>
      <c r="B12" s="117" t="s">
        <v>161</v>
      </c>
      <c r="C12" s="48" t="s">
        <v>130</v>
      </c>
      <c r="D12" s="200">
        <v>104</v>
      </c>
      <c r="E12" s="39">
        <v>50</v>
      </c>
      <c r="F12" s="17"/>
      <c r="G12" s="238"/>
      <c r="H12" s="238"/>
      <c r="I12" s="241"/>
      <c r="J12" s="238"/>
      <c r="K12" s="238"/>
      <c r="L12" s="10"/>
    </row>
    <row r="13" spans="1:12" ht="13.8">
      <c r="A13" s="17"/>
      <c r="B13" s="117" t="s">
        <v>162</v>
      </c>
      <c r="C13" s="48" t="s">
        <v>130</v>
      </c>
      <c r="D13" s="200">
        <v>104</v>
      </c>
      <c r="E13" s="39">
        <v>50</v>
      </c>
      <c r="F13" s="17"/>
      <c r="G13" s="238"/>
      <c r="H13" s="238"/>
      <c r="I13" s="241"/>
      <c r="J13" s="238"/>
      <c r="K13" s="238"/>
      <c r="L13" s="10"/>
    </row>
    <row r="14" spans="1:12" ht="13.8">
      <c r="A14" s="17"/>
      <c r="B14" s="117" t="s">
        <v>163</v>
      </c>
      <c r="C14" s="48" t="s">
        <v>130</v>
      </c>
      <c r="D14" s="200">
        <v>104</v>
      </c>
      <c r="E14" s="39">
        <v>50</v>
      </c>
      <c r="F14" s="17"/>
      <c r="G14" s="238"/>
      <c r="H14" s="238"/>
      <c r="I14" s="241"/>
      <c r="J14" s="238"/>
      <c r="K14" s="238"/>
      <c r="L14" s="10"/>
    </row>
    <row r="15" spans="1:12" ht="13.8">
      <c r="A15" s="17"/>
      <c r="B15" s="117" t="s">
        <v>164</v>
      </c>
      <c r="C15" s="48" t="s">
        <v>132</v>
      </c>
      <c r="D15" s="200">
        <v>279</v>
      </c>
      <c r="E15" s="39">
        <v>50</v>
      </c>
      <c r="F15" s="17"/>
      <c r="G15" s="238"/>
      <c r="H15" s="238"/>
      <c r="I15" s="241"/>
      <c r="J15" s="238"/>
      <c r="K15" s="238"/>
      <c r="L15" s="10"/>
    </row>
    <row r="16" spans="1:12" ht="13.8">
      <c r="A16" s="17"/>
      <c r="B16" s="117" t="s">
        <v>165</v>
      </c>
      <c r="C16" s="27" t="s">
        <v>130</v>
      </c>
      <c r="D16" s="200">
        <v>109</v>
      </c>
      <c r="E16" s="39">
        <v>50</v>
      </c>
      <c r="F16" s="17"/>
      <c r="G16" s="238"/>
      <c r="H16" s="238"/>
      <c r="I16" s="241"/>
      <c r="J16" s="238"/>
      <c r="K16" s="238"/>
      <c r="L16" s="10"/>
    </row>
    <row r="17" spans="1:12" ht="13.8">
      <c r="A17" s="17"/>
      <c r="B17" s="117" t="s">
        <v>166</v>
      </c>
      <c r="C17" s="27" t="s">
        <v>130</v>
      </c>
      <c r="D17" s="200">
        <v>129</v>
      </c>
      <c r="E17" s="39">
        <v>50</v>
      </c>
      <c r="F17" s="17"/>
      <c r="G17" s="238"/>
      <c r="H17" s="238"/>
      <c r="I17" s="241"/>
      <c r="J17" s="238"/>
      <c r="K17" s="238"/>
      <c r="L17" s="10"/>
    </row>
    <row r="18" spans="1:12" ht="13.8">
      <c r="A18" s="17"/>
      <c r="B18" s="117" t="s">
        <v>167</v>
      </c>
      <c r="C18" s="48" t="s">
        <v>135</v>
      </c>
      <c r="D18" s="200">
        <v>80</v>
      </c>
      <c r="E18" s="39">
        <v>50</v>
      </c>
      <c r="F18" s="17"/>
      <c r="G18" s="238"/>
      <c r="H18" s="238"/>
      <c r="I18" s="246"/>
      <c r="J18" s="238"/>
      <c r="K18" s="238"/>
    </row>
    <row r="19" spans="1:12" ht="13.8">
      <c r="A19" s="17"/>
      <c r="B19" s="117"/>
      <c r="C19" s="48"/>
      <c r="D19" s="269"/>
      <c r="E19" s="39"/>
      <c r="F19" s="17"/>
      <c r="G19" s="17"/>
      <c r="H19" s="17"/>
      <c r="I19" s="40"/>
      <c r="J19" s="238"/>
      <c r="K19" s="17"/>
    </row>
    <row r="20" spans="1:12" ht="13.8">
      <c r="A20" s="17"/>
      <c r="B20" s="122"/>
      <c r="C20" s="49"/>
      <c r="D20" s="270"/>
      <c r="E20" s="59"/>
      <c r="F20" s="17"/>
      <c r="G20" s="17"/>
      <c r="H20" s="17"/>
      <c r="I20" s="40"/>
      <c r="J20" s="248"/>
      <c r="K20" s="17"/>
    </row>
    <row r="21" spans="1:12" ht="13.8">
      <c r="A21" s="17"/>
      <c r="B21" s="17"/>
      <c r="C21" s="249" t="s">
        <v>16</v>
      </c>
      <c r="D21" s="250">
        <f>SUM(D10:D20)</f>
        <v>1297</v>
      </c>
      <c r="E21" s="17"/>
      <c r="F21" s="17"/>
      <c r="G21" s="17"/>
      <c r="H21" s="17"/>
      <c r="I21" s="40"/>
      <c r="J21" s="251"/>
      <c r="K21" s="17"/>
    </row>
    <row r="22" spans="1:12" ht="13.8">
      <c r="A22" s="17"/>
      <c r="B22" s="17"/>
      <c r="C22" s="252" t="s">
        <v>17</v>
      </c>
      <c r="D22" s="253">
        <f>D10*E10+D11*E11+D12*E12+D13*E13+D14*E14+D15*E15+D16*E16+D17*E17+D18*E18+D19*E19+D20*E20</f>
        <v>64850</v>
      </c>
      <c r="E22" s="40"/>
      <c r="F22" s="254"/>
      <c r="G22" s="17"/>
      <c r="H22" s="17"/>
      <c r="I22" s="17"/>
      <c r="J22" s="17"/>
      <c r="K22" s="17"/>
    </row>
    <row r="23" spans="1:12" ht="13.8">
      <c r="A23" s="17"/>
      <c r="B23" s="17"/>
      <c r="C23" s="17"/>
      <c r="D23" s="17"/>
      <c r="E23" s="17"/>
      <c r="F23" s="254"/>
      <c r="G23" s="17"/>
      <c r="H23" s="17"/>
      <c r="I23" s="17"/>
      <c r="J23" s="17"/>
      <c r="K23" s="17"/>
    </row>
    <row r="24" spans="1:12" ht="15.7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2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2" ht="23.4">
      <c r="A26" s="17"/>
      <c r="B26" s="29" t="s">
        <v>18</v>
      </c>
      <c r="C26" s="16"/>
      <c r="D26" s="255" t="s">
        <v>138</v>
      </c>
      <c r="E26" s="256"/>
      <c r="F26" s="17"/>
      <c r="G26" s="17"/>
      <c r="H26" s="17"/>
      <c r="I26" s="17"/>
      <c r="J26" s="17"/>
      <c r="K26" s="17"/>
    </row>
    <row r="27" spans="1:12" ht="13.8">
      <c r="A27" s="17"/>
      <c r="B27" s="156" t="s">
        <v>19</v>
      </c>
      <c r="C27" s="157"/>
      <c r="D27" s="158" t="s">
        <v>7</v>
      </c>
      <c r="E27" s="158" t="s">
        <v>20</v>
      </c>
      <c r="F27" s="71" t="s">
        <v>21</v>
      </c>
      <c r="G27" s="17"/>
      <c r="H27" s="17"/>
      <c r="I27" s="17"/>
      <c r="J27" s="17"/>
      <c r="K27" s="17"/>
    </row>
    <row r="28" spans="1:12" ht="13.8">
      <c r="A28" s="17"/>
      <c r="B28" s="257"/>
      <c r="C28" s="258"/>
      <c r="D28" s="259"/>
      <c r="E28" s="162"/>
      <c r="F28" s="260" t="str">
        <f>IF(E28*D28=0,"",E28*D28)</f>
        <v/>
      </c>
      <c r="G28" s="17"/>
      <c r="H28" s="17"/>
      <c r="I28" s="17"/>
      <c r="J28" s="17"/>
      <c r="K28" s="17"/>
    </row>
    <row r="29" spans="1:12" ht="13.8">
      <c r="A29" s="17"/>
      <c r="B29" s="17"/>
      <c r="C29" s="17"/>
      <c r="D29" s="17"/>
      <c r="E29" s="97"/>
      <c r="F29" s="98"/>
      <c r="G29" s="17"/>
      <c r="H29" s="17"/>
      <c r="I29" s="17"/>
      <c r="J29" s="17"/>
      <c r="K29" s="17"/>
    </row>
    <row r="30" spans="1:12" ht="13.8">
      <c r="A30" s="17"/>
      <c r="B30" s="17"/>
      <c r="C30" s="17"/>
      <c r="D30" s="17"/>
      <c r="E30" s="101" t="s">
        <v>24</v>
      </c>
      <c r="F30" s="272">
        <f>SUM(F28)</f>
        <v>0</v>
      </c>
      <c r="G30" s="17"/>
      <c r="H30" s="17"/>
      <c r="I30" s="17"/>
      <c r="J30" s="17"/>
      <c r="K30" s="17"/>
    </row>
    <row r="31" spans="1:12" ht="13.8">
      <c r="A31" s="17"/>
      <c r="B31" s="17"/>
      <c r="C31" s="17"/>
      <c r="D31" s="17"/>
      <c r="E31" s="101" t="s">
        <v>25</v>
      </c>
      <c r="F31" s="272">
        <v>0</v>
      </c>
      <c r="G31" s="17"/>
      <c r="H31" s="17"/>
      <c r="I31" s="17"/>
      <c r="J31" s="17"/>
      <c r="K31" s="17"/>
    </row>
    <row r="32" spans="1:12" ht="15.7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5.7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ht="13.8">
      <c r="A36" s="17"/>
      <c r="B36" s="17"/>
      <c r="C36" s="17"/>
      <c r="D36" s="17"/>
      <c r="E36" s="17"/>
      <c r="F36" s="17"/>
      <c r="G36" s="17"/>
      <c r="H36" s="254"/>
      <c r="I36" s="179"/>
      <c r="J36" s="17"/>
      <c r="K36" s="17"/>
    </row>
    <row r="37" spans="1:11" ht="13.8">
      <c r="A37" s="17"/>
      <c r="B37" s="104" t="s">
        <v>153</v>
      </c>
      <c r="C37" s="105"/>
      <c r="D37" s="105"/>
      <c r="E37" s="106"/>
      <c r="F37" s="273">
        <f>D22+F30</f>
        <v>64850</v>
      </c>
      <c r="G37" s="17"/>
      <c r="H37" s="254"/>
      <c r="I37" s="179"/>
      <c r="J37" s="17"/>
      <c r="K37" s="17"/>
    </row>
    <row r="38" spans="1:11" ht="13.8">
      <c r="A38" s="17"/>
      <c r="B38" s="108" t="s">
        <v>154</v>
      </c>
      <c r="C38" s="105"/>
      <c r="D38" s="105"/>
      <c r="E38" s="109"/>
      <c r="F38" s="266">
        <f>D21+F31</f>
        <v>1297</v>
      </c>
      <c r="G38" s="17"/>
      <c r="H38" s="254"/>
      <c r="I38" s="179"/>
      <c r="J38" s="17"/>
      <c r="K38" s="17"/>
    </row>
    <row r="39" spans="1:11" ht="15.75" customHeight="1">
      <c r="H39" s="11"/>
      <c r="I39" s="11"/>
    </row>
    <row r="40" spans="1:11" ht="13.2">
      <c r="B40" s="14"/>
      <c r="C40" s="13"/>
      <c r="D40" s="13"/>
      <c r="E40" s="13"/>
      <c r="F40" s="13"/>
      <c r="G40" s="13"/>
      <c r="H40" s="13"/>
    </row>
  </sheetData>
  <mergeCells count="9">
    <mergeCell ref="A2:E2"/>
    <mergeCell ref="J2:K2"/>
    <mergeCell ref="B8:C8"/>
    <mergeCell ref="B26:C26"/>
    <mergeCell ref="B27:C27"/>
    <mergeCell ref="B28:C28"/>
    <mergeCell ref="B37:E37"/>
    <mergeCell ref="B38:E38"/>
    <mergeCell ref="B40:H40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2:L41"/>
  <sheetViews>
    <sheetView topLeftCell="A25" workbookViewId="0">
      <selection activeCell="G7" sqref="G7"/>
    </sheetView>
  </sheetViews>
  <sheetFormatPr defaultColWidth="12.5546875" defaultRowHeight="15.75" customHeight="1"/>
  <cols>
    <col min="2" max="2" width="27.5546875" customWidth="1"/>
    <col min="3" max="3" width="27.44140625" customWidth="1"/>
    <col min="5" max="5" width="14.33203125" customWidth="1"/>
    <col min="6" max="6" width="19.44140625" customWidth="1"/>
    <col min="7" max="7" width="36.5546875" bestFit="1" customWidth="1"/>
  </cols>
  <sheetData>
    <row r="2" spans="1:12" ht="15.75" customHeight="1">
      <c r="A2" s="17"/>
      <c r="B2" s="17"/>
      <c r="C2" s="17"/>
      <c r="D2" s="17"/>
      <c r="E2" s="17"/>
      <c r="F2" s="17"/>
      <c r="G2" s="17"/>
      <c r="H2" s="17"/>
    </row>
    <row r="3" spans="1:12" ht="23.4">
      <c r="A3" s="15" t="s">
        <v>0</v>
      </c>
      <c r="B3" s="16"/>
      <c r="C3" s="16"/>
      <c r="D3" s="16"/>
      <c r="E3" s="16"/>
      <c r="F3" s="17"/>
      <c r="G3" s="17"/>
      <c r="H3" s="17"/>
      <c r="J3" s="15" t="s">
        <v>168</v>
      </c>
      <c r="K3" s="16"/>
    </row>
    <row r="4" spans="1:12" ht="15.75" customHeight="1">
      <c r="A4" s="17"/>
      <c r="B4" s="17"/>
      <c r="C4" s="17"/>
      <c r="D4" s="17"/>
      <c r="E4" s="17"/>
      <c r="F4" s="17"/>
      <c r="G4" s="17"/>
      <c r="H4" s="17"/>
    </row>
    <row r="5" spans="1:12" ht="13.8">
      <c r="A5" s="17"/>
      <c r="B5" s="18" t="s">
        <v>1</v>
      </c>
      <c r="C5" s="19" t="s">
        <v>169</v>
      </c>
      <c r="D5" s="19" t="s">
        <v>170</v>
      </c>
      <c r="E5" s="311" t="s">
        <v>171</v>
      </c>
      <c r="F5" s="20" t="s">
        <v>2</v>
      </c>
      <c r="G5" s="195"/>
      <c r="H5" s="17"/>
    </row>
    <row r="6" spans="1:12" ht="13.8">
      <c r="A6" s="17"/>
      <c r="B6" s="21" t="s">
        <v>3</v>
      </c>
      <c r="C6" s="22">
        <v>22</v>
      </c>
      <c r="D6" s="23">
        <v>26</v>
      </c>
      <c r="E6" s="23"/>
      <c r="F6" s="312">
        <v>48</v>
      </c>
      <c r="G6" s="17"/>
      <c r="H6" s="17"/>
    </row>
    <row r="7" spans="1:12" ht="31.5" customHeight="1">
      <c r="A7" s="17"/>
      <c r="B7" s="17"/>
      <c r="C7" s="25"/>
      <c r="D7" s="17"/>
      <c r="E7" s="17"/>
      <c r="F7" s="17"/>
      <c r="G7" s="17"/>
      <c r="H7" s="17"/>
    </row>
    <row r="8" spans="1:12" ht="23.4">
      <c r="A8" s="17"/>
      <c r="B8" s="26"/>
      <c r="C8" s="40"/>
      <c r="D8" s="40"/>
      <c r="E8" s="40"/>
      <c r="F8" s="17"/>
      <c r="G8" s="26"/>
      <c r="H8" s="40"/>
      <c r="I8" s="2"/>
      <c r="J8" s="2"/>
      <c r="K8" s="1"/>
    </row>
    <row r="9" spans="1:12" ht="23.4">
      <c r="A9" s="17"/>
      <c r="B9" s="29" t="s">
        <v>31</v>
      </c>
      <c r="C9" s="16"/>
      <c r="D9" s="28"/>
      <c r="E9" s="40"/>
      <c r="F9" s="17"/>
      <c r="G9" s="26"/>
      <c r="H9" s="27"/>
      <c r="I9" s="1"/>
      <c r="J9" s="1"/>
      <c r="K9" s="1"/>
      <c r="L9" s="1"/>
    </row>
    <row r="10" spans="1:12" ht="13.8">
      <c r="A10" s="17"/>
      <c r="B10" s="112" t="s">
        <v>5</v>
      </c>
      <c r="C10" s="33" t="s">
        <v>6</v>
      </c>
      <c r="D10" s="33" t="s">
        <v>7</v>
      </c>
      <c r="E10" s="35" t="s">
        <v>8</v>
      </c>
      <c r="F10" s="17"/>
      <c r="G10" s="238"/>
      <c r="H10" s="238"/>
      <c r="I10" s="5"/>
      <c r="J10" s="5"/>
      <c r="K10" s="5"/>
    </row>
    <row r="11" spans="1:12" ht="13.8">
      <c r="A11" s="17"/>
      <c r="B11" s="113"/>
      <c r="C11" s="47"/>
      <c r="D11" s="313"/>
      <c r="E11" s="39"/>
      <c r="F11" s="17"/>
      <c r="G11" s="238"/>
      <c r="H11" s="238"/>
      <c r="I11" s="6"/>
      <c r="J11" s="5"/>
      <c r="K11" s="5"/>
    </row>
    <row r="12" spans="1:12" ht="13.8">
      <c r="A12" s="17"/>
      <c r="B12" s="117" t="s">
        <v>172</v>
      </c>
      <c r="C12" s="48" t="s">
        <v>130</v>
      </c>
      <c r="D12" s="200">
        <v>99</v>
      </c>
      <c r="E12" s="39">
        <v>48</v>
      </c>
      <c r="F12" s="25"/>
      <c r="G12" s="238"/>
      <c r="H12" s="238"/>
      <c r="I12" s="6"/>
      <c r="J12" s="5"/>
      <c r="K12" s="5"/>
    </row>
    <row r="13" spans="1:12" ht="13.8">
      <c r="A13" s="17"/>
      <c r="B13" s="117" t="s">
        <v>173</v>
      </c>
      <c r="C13" s="48" t="s">
        <v>132</v>
      </c>
      <c r="D13" s="200">
        <v>289</v>
      </c>
      <c r="E13" s="39">
        <v>48</v>
      </c>
      <c r="F13" s="25"/>
      <c r="G13" s="238"/>
      <c r="H13" s="238"/>
      <c r="I13" s="6"/>
      <c r="J13" s="5"/>
      <c r="K13" s="5"/>
    </row>
    <row r="14" spans="1:12" ht="13.8">
      <c r="A14" s="17"/>
      <c r="B14" s="117" t="s">
        <v>174</v>
      </c>
      <c r="C14" s="48" t="s">
        <v>130</v>
      </c>
      <c r="D14" s="200">
        <v>104</v>
      </c>
      <c r="E14" s="39">
        <v>48</v>
      </c>
      <c r="F14" s="25"/>
      <c r="G14" s="238"/>
      <c r="H14" s="238"/>
      <c r="I14" s="6"/>
      <c r="J14" s="5"/>
      <c r="K14" s="5"/>
    </row>
    <row r="15" spans="1:12" ht="13.8">
      <c r="A15" s="40"/>
      <c r="B15" s="117" t="s">
        <v>175</v>
      </c>
      <c r="C15" s="48" t="s">
        <v>135</v>
      </c>
      <c r="D15" s="200">
        <v>80</v>
      </c>
      <c r="E15" s="39">
        <v>48</v>
      </c>
      <c r="F15" s="25"/>
      <c r="G15" s="238"/>
      <c r="H15" s="238"/>
      <c r="I15" s="6"/>
      <c r="J15" s="5"/>
      <c r="K15" s="5"/>
    </row>
    <row r="16" spans="1:12" ht="13.8">
      <c r="A16" s="17"/>
      <c r="B16" s="117" t="s">
        <v>176</v>
      </c>
      <c r="C16" s="27" t="s">
        <v>130</v>
      </c>
      <c r="D16" s="200">
        <v>109</v>
      </c>
      <c r="E16" s="39">
        <v>48</v>
      </c>
      <c r="F16" s="25"/>
      <c r="G16" s="238"/>
      <c r="H16" s="238"/>
      <c r="I16" s="6"/>
      <c r="J16" s="5"/>
      <c r="K16" s="5"/>
    </row>
    <row r="17" spans="1:11" ht="13.8">
      <c r="A17" s="17"/>
      <c r="B17" s="117" t="s">
        <v>177</v>
      </c>
      <c r="C17" s="27" t="s">
        <v>130</v>
      </c>
      <c r="D17" s="200">
        <v>129</v>
      </c>
      <c r="E17" s="39">
        <v>48</v>
      </c>
      <c r="F17" s="25"/>
      <c r="G17" s="238"/>
      <c r="H17" s="238"/>
      <c r="I17" s="6"/>
      <c r="J17" s="5"/>
      <c r="K17" s="5"/>
    </row>
    <row r="18" spans="1:11" ht="13.8">
      <c r="A18" s="17"/>
      <c r="B18" s="117"/>
      <c r="C18" s="48"/>
      <c r="D18" s="269"/>
      <c r="E18" s="39"/>
      <c r="F18" s="179"/>
      <c r="G18" s="238"/>
      <c r="H18" s="238"/>
      <c r="I18" s="7"/>
      <c r="J18" s="5"/>
      <c r="K18" s="5"/>
    </row>
    <row r="19" spans="1:11" ht="13.8">
      <c r="A19" s="17"/>
      <c r="B19" s="117"/>
      <c r="C19" s="48"/>
      <c r="D19" s="269"/>
      <c r="E19" s="39"/>
      <c r="F19" s="17"/>
      <c r="G19" s="238"/>
      <c r="H19" s="238"/>
      <c r="I19" s="7"/>
      <c r="J19" s="5"/>
      <c r="K19" s="5"/>
    </row>
    <row r="20" spans="1:11" ht="13.8">
      <c r="A20" s="17"/>
      <c r="B20" s="117"/>
      <c r="C20" s="48"/>
      <c r="D20" s="269"/>
      <c r="E20" s="39"/>
      <c r="F20" s="17"/>
      <c r="G20" s="17"/>
      <c r="H20" s="17"/>
      <c r="I20" s="1"/>
      <c r="J20" s="5"/>
    </row>
    <row r="21" spans="1:11" ht="13.8">
      <c r="A21" s="17"/>
      <c r="B21" s="122"/>
      <c r="C21" s="49"/>
      <c r="D21" s="270"/>
      <c r="E21" s="59"/>
      <c r="F21" s="17"/>
      <c r="G21" s="17"/>
      <c r="H21" s="17"/>
      <c r="I21" s="1"/>
      <c r="J21" s="8"/>
    </row>
    <row r="22" spans="1:11" ht="14.4">
      <c r="A22" s="17"/>
      <c r="B22" s="17"/>
      <c r="C22" s="249" t="s">
        <v>16</v>
      </c>
      <c r="D22" s="314">
        <f>SUM(D11:D21)</f>
        <v>810</v>
      </c>
      <c r="E22" s="17"/>
      <c r="F22" s="17"/>
      <c r="G22" s="17"/>
      <c r="H22" s="17"/>
      <c r="I22" s="1"/>
      <c r="J22" s="9"/>
    </row>
    <row r="23" spans="1:11" ht="13.8">
      <c r="A23" s="17"/>
      <c r="B23" s="17"/>
      <c r="C23" s="252" t="s">
        <v>17</v>
      </c>
      <c r="D23" s="315">
        <f>D11*E11+D12*E12+D13*E13+D14*E14+D15*E15+D16*E16+D17*E17+D18*E18+D19*E19+D20*E20+D21*E21</f>
        <v>38880</v>
      </c>
      <c r="E23" s="17"/>
      <c r="F23" s="254"/>
      <c r="G23" s="17"/>
      <c r="H23" s="17"/>
    </row>
    <row r="24" spans="1:11" ht="13.8">
      <c r="A24" s="17"/>
      <c r="B24" s="17"/>
      <c r="C24" s="17"/>
      <c r="D24" s="17"/>
      <c r="E24" s="17"/>
      <c r="F24" s="254"/>
      <c r="G24" s="17"/>
      <c r="H24" s="17"/>
    </row>
    <row r="25" spans="1:11" ht="15.75" customHeight="1">
      <c r="A25" s="17"/>
      <c r="B25" s="17"/>
      <c r="C25" s="17"/>
      <c r="D25" s="17"/>
      <c r="E25" s="17"/>
      <c r="F25" s="179"/>
      <c r="G25" s="17"/>
      <c r="H25" s="17"/>
    </row>
    <row r="26" spans="1:11" ht="15.75" customHeight="1">
      <c r="A26" s="17"/>
      <c r="B26" s="17"/>
      <c r="C26" s="17"/>
      <c r="D26" s="17"/>
      <c r="E26" s="17"/>
      <c r="F26" s="17"/>
      <c r="G26" s="17"/>
      <c r="H26" s="17"/>
    </row>
    <row r="27" spans="1:11" ht="23.4">
      <c r="A27" s="17"/>
      <c r="B27" s="29" t="s">
        <v>18</v>
      </c>
      <c r="C27" s="16"/>
      <c r="D27" s="255" t="s">
        <v>138</v>
      </c>
      <c r="E27" s="256"/>
      <c r="F27" s="17"/>
      <c r="G27" s="17"/>
      <c r="H27" s="17"/>
    </row>
    <row r="28" spans="1:11" ht="13.8">
      <c r="A28" s="17"/>
      <c r="B28" s="156" t="s">
        <v>19</v>
      </c>
      <c r="C28" s="157"/>
      <c r="D28" s="158" t="s">
        <v>7</v>
      </c>
      <c r="E28" s="158" t="s">
        <v>20</v>
      </c>
      <c r="F28" s="71" t="s">
        <v>21</v>
      </c>
      <c r="G28" s="17"/>
      <c r="H28" s="17"/>
    </row>
    <row r="29" spans="1:11" ht="13.8">
      <c r="A29" s="17"/>
      <c r="B29" s="257"/>
      <c r="C29" s="258"/>
      <c r="D29" s="259"/>
      <c r="E29" s="162"/>
      <c r="F29" s="260"/>
      <c r="G29" s="17"/>
      <c r="H29" s="17"/>
    </row>
    <row r="30" spans="1:11" ht="13.8">
      <c r="A30" s="17"/>
      <c r="B30" s="17"/>
      <c r="C30" s="17"/>
      <c r="D30" s="17"/>
      <c r="E30" s="97"/>
      <c r="F30" s="98"/>
      <c r="G30" s="17"/>
      <c r="H30" s="17"/>
    </row>
    <row r="31" spans="1:11" ht="13.8">
      <c r="A31" s="17"/>
      <c r="B31" s="17"/>
      <c r="C31" s="17"/>
      <c r="D31" s="17"/>
      <c r="E31" s="101" t="s">
        <v>24</v>
      </c>
      <c r="F31" s="272">
        <f>SUM(F29)</f>
        <v>0</v>
      </c>
      <c r="G31" s="17"/>
      <c r="H31" s="17"/>
    </row>
    <row r="32" spans="1:11" ht="13.8">
      <c r="A32" s="17"/>
      <c r="B32" s="17"/>
      <c r="C32" s="17"/>
      <c r="D32" s="17"/>
      <c r="E32" s="101" t="s">
        <v>25</v>
      </c>
      <c r="F32" s="272">
        <v>0</v>
      </c>
      <c r="G32" s="17"/>
      <c r="H32" s="17"/>
    </row>
    <row r="33" spans="1:9" ht="15.75" customHeight="1">
      <c r="A33" s="17"/>
      <c r="B33" s="17"/>
      <c r="C33" s="17"/>
      <c r="D33" s="17"/>
      <c r="E33" s="17"/>
      <c r="F33" s="17"/>
      <c r="G33" s="17"/>
      <c r="H33" s="17"/>
    </row>
    <row r="34" spans="1:9" ht="15.75" customHeight="1">
      <c r="A34" s="17"/>
      <c r="B34" s="17"/>
      <c r="C34" s="17"/>
      <c r="D34" s="17"/>
      <c r="E34" s="17"/>
      <c r="F34" s="17"/>
      <c r="G34" s="17"/>
      <c r="H34" s="17"/>
    </row>
    <row r="35" spans="1:9" ht="15.75" customHeight="1">
      <c r="A35" s="17"/>
      <c r="B35" s="17"/>
      <c r="C35" s="17"/>
      <c r="D35" s="17"/>
      <c r="E35" s="17"/>
      <c r="F35" s="17"/>
      <c r="G35" s="17"/>
      <c r="H35" s="17"/>
    </row>
    <row r="36" spans="1:9" ht="15.75" customHeight="1">
      <c r="A36" s="17"/>
      <c r="B36" s="17"/>
      <c r="C36" s="17"/>
      <c r="D36" s="17"/>
      <c r="E36" s="17"/>
      <c r="F36" s="17"/>
      <c r="G36" s="17"/>
      <c r="H36" s="17"/>
    </row>
    <row r="37" spans="1:9" ht="15.75" customHeight="1">
      <c r="A37" s="17"/>
      <c r="B37" s="17"/>
      <c r="C37" s="17"/>
      <c r="D37" s="17"/>
      <c r="E37" s="17"/>
      <c r="F37" s="17"/>
      <c r="G37" s="17"/>
      <c r="H37" s="17"/>
    </row>
    <row r="38" spans="1:9" ht="13.8">
      <c r="A38" s="17"/>
      <c r="B38" s="104" t="s">
        <v>153</v>
      </c>
      <c r="C38" s="105"/>
      <c r="D38" s="105"/>
      <c r="E38" s="106"/>
      <c r="F38" s="273">
        <f>D23+J22+F31</f>
        <v>38880</v>
      </c>
      <c r="G38" s="17"/>
      <c r="H38" s="254"/>
      <c r="I38" s="12"/>
    </row>
    <row r="39" spans="1:9" ht="14.4">
      <c r="A39" s="17"/>
      <c r="B39" s="108" t="s">
        <v>154</v>
      </c>
      <c r="C39" s="105"/>
      <c r="D39" s="105"/>
      <c r="E39" s="109"/>
      <c r="F39" s="316">
        <f>F32+D22</f>
        <v>810</v>
      </c>
      <c r="G39" s="17"/>
      <c r="H39" s="254"/>
      <c r="I39" s="12"/>
    </row>
    <row r="40" spans="1:9" ht="15.75" customHeight="1">
      <c r="A40" s="17"/>
      <c r="B40" s="17"/>
      <c r="C40" s="17"/>
      <c r="D40" s="17"/>
      <c r="E40" s="17"/>
      <c r="F40" s="17"/>
      <c r="G40" s="17"/>
      <c r="H40" s="17"/>
    </row>
    <row r="41" spans="1:9" ht="13.2">
      <c r="B41" s="14"/>
      <c r="C41" s="13"/>
      <c r="D41" s="13"/>
      <c r="E41" s="13"/>
      <c r="F41" s="13"/>
      <c r="G41" s="13"/>
      <c r="H41" s="13"/>
    </row>
  </sheetData>
  <mergeCells count="9">
    <mergeCell ref="A3:E3"/>
    <mergeCell ref="J3:K3"/>
    <mergeCell ref="B9:C9"/>
    <mergeCell ref="B27:C27"/>
    <mergeCell ref="B28:C28"/>
    <mergeCell ref="B29:C29"/>
    <mergeCell ref="B38:E38"/>
    <mergeCell ref="B39:E39"/>
    <mergeCell ref="B41:H4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999"/>
  <sheetViews>
    <sheetView tabSelected="1" topLeftCell="A67" workbookViewId="0">
      <selection activeCell="S14" sqref="S14"/>
    </sheetView>
  </sheetViews>
  <sheetFormatPr defaultColWidth="12.5546875" defaultRowHeight="15.75" customHeight="1"/>
  <cols>
    <col min="1" max="1" width="1.5546875" customWidth="1"/>
    <col min="3" max="26" width="7" customWidth="1"/>
    <col min="27" max="27" width="16.6640625" customWidth="1"/>
  </cols>
  <sheetData>
    <row r="1" spans="1:27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7.75" customHeight="1">
      <c r="A2" s="3"/>
      <c r="B2" s="274" t="s">
        <v>178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275"/>
      <c r="AA2" s="275"/>
    </row>
    <row r="3" spans="1:27" ht="15.75" customHeight="1">
      <c r="A3" s="3"/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27" ht="15.75" customHeight="1">
      <c r="A4" s="3"/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</row>
    <row r="5" spans="1:27" ht="20.25" customHeight="1">
      <c r="A5" s="3"/>
      <c r="B5" s="276" t="s">
        <v>179</v>
      </c>
      <c r="C5" s="276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</row>
    <row r="6" spans="1:27" ht="23.25" customHeight="1">
      <c r="A6" s="3"/>
      <c r="B6" s="277"/>
      <c r="C6" s="278" t="s">
        <v>180</v>
      </c>
      <c r="D6" s="279">
        <v>424</v>
      </c>
      <c r="E6" s="278">
        <v>425</v>
      </c>
      <c r="F6" s="279">
        <v>440</v>
      </c>
      <c r="G6" s="280" t="s">
        <v>63</v>
      </c>
      <c r="H6" s="279">
        <v>445</v>
      </c>
      <c r="I6" s="278">
        <v>460</v>
      </c>
      <c r="J6" s="279">
        <v>464</v>
      </c>
      <c r="K6" s="278">
        <v>465</v>
      </c>
      <c r="L6" s="279">
        <v>520</v>
      </c>
      <c r="M6" s="278">
        <v>524</v>
      </c>
      <c r="N6" s="279">
        <v>525</v>
      </c>
      <c r="O6" s="278">
        <v>540</v>
      </c>
      <c r="P6" s="279">
        <v>544</v>
      </c>
      <c r="Q6" s="278">
        <v>545</v>
      </c>
      <c r="R6" s="279">
        <v>560</v>
      </c>
      <c r="S6" s="278">
        <v>564</v>
      </c>
      <c r="T6" s="279">
        <v>565</v>
      </c>
      <c r="U6" s="278">
        <v>510</v>
      </c>
      <c r="V6" s="279">
        <v>511</v>
      </c>
      <c r="W6" s="278" t="s">
        <v>181</v>
      </c>
      <c r="X6" s="279">
        <v>512</v>
      </c>
      <c r="Y6" s="278" t="s">
        <v>182</v>
      </c>
      <c r="Z6" s="279">
        <v>513</v>
      </c>
      <c r="AA6" s="281" t="s">
        <v>183</v>
      </c>
    </row>
    <row r="7" spans="1:27" ht="15.75" customHeight="1">
      <c r="A7" s="3"/>
      <c r="B7" s="282" t="s">
        <v>184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>
        <v>4</v>
      </c>
      <c r="Z7" s="283"/>
      <c r="AA7" s="283"/>
    </row>
    <row r="8" spans="1:27" ht="15.75" customHeight="1">
      <c r="A8" s="3"/>
      <c r="B8" s="282" t="s">
        <v>185</v>
      </c>
      <c r="C8" s="283">
        <v>1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>
        <v>4</v>
      </c>
      <c r="Y8" s="283"/>
      <c r="Z8" s="283"/>
      <c r="AA8" s="283"/>
    </row>
    <row r="9" spans="1:27" ht="15.75" customHeight="1">
      <c r="A9" s="3"/>
      <c r="B9" s="284" t="s">
        <v>186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  <c r="Y9" s="285"/>
      <c r="Z9" s="285"/>
      <c r="AA9" s="285"/>
    </row>
    <row r="10" spans="1:27" ht="15.75" customHeight="1">
      <c r="A10" s="3"/>
      <c r="B10" s="282" t="s">
        <v>187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</row>
    <row r="11" spans="1:27" ht="15.75" customHeight="1">
      <c r="A11" s="3"/>
      <c r="B11" s="284" t="s">
        <v>188</v>
      </c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</row>
    <row r="12" spans="1:27" ht="15.75" customHeight="1">
      <c r="A12" s="3"/>
      <c r="B12" s="286" t="s">
        <v>189</v>
      </c>
      <c r="C12" s="287">
        <f t="shared" ref="C12:F12" si="0">SUM(C7:C11)</f>
        <v>1</v>
      </c>
      <c r="D12" s="287">
        <f t="shared" si="0"/>
        <v>0</v>
      </c>
      <c r="E12" s="287">
        <f t="shared" si="0"/>
        <v>0</v>
      </c>
      <c r="F12" s="287">
        <f t="shared" si="0"/>
        <v>0</v>
      </c>
      <c r="G12" s="287">
        <f>SUM(G7:G11)</f>
        <v>0</v>
      </c>
      <c r="H12" s="287">
        <f>SUM(H7:H11)</f>
        <v>0</v>
      </c>
      <c r="I12" s="287">
        <f t="shared" ref="I12:AA12" si="1">SUM(I7:I11)</f>
        <v>0</v>
      </c>
      <c r="J12" s="287">
        <f t="shared" si="1"/>
        <v>0</v>
      </c>
      <c r="K12" s="287">
        <f t="shared" si="1"/>
        <v>0</v>
      </c>
      <c r="L12" s="287">
        <f t="shared" si="1"/>
        <v>0</v>
      </c>
      <c r="M12" s="287">
        <f t="shared" si="1"/>
        <v>0</v>
      </c>
      <c r="N12" s="287">
        <f t="shared" si="1"/>
        <v>0</v>
      </c>
      <c r="O12" s="287">
        <f t="shared" si="1"/>
        <v>0</v>
      </c>
      <c r="P12" s="287">
        <f t="shared" si="1"/>
        <v>0</v>
      </c>
      <c r="Q12" s="287">
        <f t="shared" si="1"/>
        <v>0</v>
      </c>
      <c r="R12" s="287">
        <f t="shared" si="1"/>
        <v>0</v>
      </c>
      <c r="S12" s="287">
        <f t="shared" si="1"/>
        <v>0</v>
      </c>
      <c r="T12" s="287">
        <f t="shared" si="1"/>
        <v>0</v>
      </c>
      <c r="U12" s="287">
        <f t="shared" si="1"/>
        <v>0</v>
      </c>
      <c r="V12" s="287">
        <f t="shared" si="1"/>
        <v>0</v>
      </c>
      <c r="W12" s="287">
        <f t="shared" si="1"/>
        <v>0</v>
      </c>
      <c r="X12" s="287">
        <f t="shared" si="1"/>
        <v>4</v>
      </c>
      <c r="Y12" s="287">
        <f t="shared" si="1"/>
        <v>4</v>
      </c>
      <c r="Z12" s="287">
        <f t="shared" si="1"/>
        <v>0</v>
      </c>
      <c r="AA12" s="288">
        <f t="shared" si="1"/>
        <v>0</v>
      </c>
    </row>
    <row r="13" spans="1:27" ht="15.75" customHeight="1">
      <c r="A13" s="3"/>
      <c r="B13" s="289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</row>
    <row r="14" spans="1:27" ht="23.4">
      <c r="A14" s="3"/>
      <c r="B14" s="291" t="s">
        <v>52</v>
      </c>
      <c r="C14" s="291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275"/>
      <c r="Z14" s="275"/>
      <c r="AA14" s="275"/>
    </row>
    <row r="15" spans="1:27" ht="41.4">
      <c r="A15" s="3"/>
      <c r="B15" s="292"/>
      <c r="C15" s="293" t="s">
        <v>190</v>
      </c>
      <c r="D15" s="279">
        <v>624</v>
      </c>
      <c r="E15" s="278">
        <v>425</v>
      </c>
      <c r="F15" s="279">
        <v>440</v>
      </c>
      <c r="G15" s="280" t="s">
        <v>63</v>
      </c>
      <c r="H15" s="279">
        <v>445</v>
      </c>
      <c r="I15" s="278">
        <v>460</v>
      </c>
      <c r="J15" s="279">
        <v>464</v>
      </c>
      <c r="K15" s="278">
        <v>465</v>
      </c>
      <c r="L15" s="279">
        <v>520</v>
      </c>
      <c r="M15" s="278">
        <v>524</v>
      </c>
      <c r="N15" s="279">
        <v>525</v>
      </c>
      <c r="O15" s="278">
        <v>540</v>
      </c>
      <c r="P15" s="279">
        <v>544</v>
      </c>
      <c r="Q15" s="278">
        <v>545</v>
      </c>
      <c r="R15" s="279">
        <v>560</v>
      </c>
      <c r="S15" s="278">
        <v>564</v>
      </c>
      <c r="T15" s="279">
        <v>565</v>
      </c>
      <c r="U15" s="278">
        <v>510</v>
      </c>
      <c r="V15" s="279">
        <v>511</v>
      </c>
      <c r="W15" s="278" t="s">
        <v>181</v>
      </c>
      <c r="X15" s="279">
        <v>512</v>
      </c>
      <c r="Y15" s="278" t="s">
        <v>182</v>
      </c>
      <c r="Z15" s="279">
        <v>513</v>
      </c>
      <c r="AA15" s="281" t="s">
        <v>217</v>
      </c>
    </row>
    <row r="16" spans="1:27" ht="13.8">
      <c r="A16" s="3"/>
      <c r="B16" s="282" t="s">
        <v>184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>
        <v>5</v>
      </c>
      <c r="AA16" s="283"/>
    </row>
    <row r="17" spans="1:27" ht="15.75" customHeight="1">
      <c r="A17" s="3"/>
      <c r="B17" s="294" t="s">
        <v>191</v>
      </c>
      <c r="C17" s="285"/>
      <c r="D17" s="285"/>
      <c r="E17" s="285"/>
      <c r="F17" s="285"/>
      <c r="G17" s="285">
        <v>2</v>
      </c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  <c r="Y17" s="285"/>
      <c r="Z17" s="285"/>
      <c r="AA17" s="285">
        <v>1</v>
      </c>
    </row>
    <row r="18" spans="1:27" ht="15.75" customHeight="1">
      <c r="A18" s="3"/>
      <c r="B18" s="282" t="s">
        <v>185</v>
      </c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>
        <v>5</v>
      </c>
      <c r="AA18" s="283"/>
    </row>
    <row r="19" spans="1:27" ht="15.75" customHeight="1">
      <c r="A19" s="3"/>
      <c r="B19" s="284" t="s">
        <v>186</v>
      </c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</row>
    <row r="20" spans="1:27" ht="15.75" customHeight="1">
      <c r="A20" s="3"/>
      <c r="B20" s="282" t="s">
        <v>187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</row>
    <row r="21" spans="1:27" ht="13.8">
      <c r="A21" s="3"/>
      <c r="B21" s="284" t="s">
        <v>188</v>
      </c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</row>
    <row r="22" spans="1:27" ht="13.8">
      <c r="A22" s="3"/>
      <c r="B22" s="286" t="s">
        <v>189</v>
      </c>
      <c r="C22" s="287">
        <f t="shared" ref="C22:F22" si="2">SUM(C16:C21)</f>
        <v>0</v>
      </c>
      <c r="D22" s="287">
        <f t="shared" si="2"/>
        <v>0</v>
      </c>
      <c r="E22" s="287">
        <f t="shared" si="2"/>
        <v>0</v>
      </c>
      <c r="F22" s="287">
        <f t="shared" si="2"/>
        <v>0</v>
      </c>
      <c r="G22" s="287">
        <f>SUM(G16:G21)</f>
        <v>2</v>
      </c>
      <c r="H22" s="287">
        <f>SUM(H16:H21)</f>
        <v>0</v>
      </c>
      <c r="I22" s="287">
        <f t="shared" ref="I22:AA22" si="3">SUM(I16:I21)</f>
        <v>0</v>
      </c>
      <c r="J22" s="287">
        <f t="shared" si="3"/>
        <v>0</v>
      </c>
      <c r="K22" s="287">
        <f t="shared" si="3"/>
        <v>0</v>
      </c>
      <c r="L22" s="287">
        <f t="shared" si="3"/>
        <v>0</v>
      </c>
      <c r="M22" s="287">
        <f t="shared" si="3"/>
        <v>0</v>
      </c>
      <c r="N22" s="287">
        <f t="shared" si="3"/>
        <v>0</v>
      </c>
      <c r="O22" s="287">
        <f t="shared" si="3"/>
        <v>0</v>
      </c>
      <c r="P22" s="287">
        <f t="shared" si="3"/>
        <v>0</v>
      </c>
      <c r="Q22" s="287">
        <f t="shared" si="3"/>
        <v>0</v>
      </c>
      <c r="R22" s="287">
        <f t="shared" si="3"/>
        <v>0</v>
      </c>
      <c r="S22" s="287">
        <f t="shared" si="3"/>
        <v>0</v>
      </c>
      <c r="T22" s="287">
        <f t="shared" si="3"/>
        <v>0</v>
      </c>
      <c r="U22" s="287">
        <f t="shared" si="3"/>
        <v>0</v>
      </c>
      <c r="V22" s="287">
        <f t="shared" si="3"/>
        <v>0</v>
      </c>
      <c r="W22" s="287">
        <f t="shared" si="3"/>
        <v>0</v>
      </c>
      <c r="X22" s="287">
        <f t="shared" si="3"/>
        <v>0</v>
      </c>
      <c r="Y22" s="287">
        <f t="shared" si="3"/>
        <v>0</v>
      </c>
      <c r="Z22" s="287">
        <f t="shared" si="3"/>
        <v>10</v>
      </c>
      <c r="AA22" s="288">
        <f t="shared" si="3"/>
        <v>1</v>
      </c>
    </row>
    <row r="23" spans="1:27" ht="13.8">
      <c r="A23" s="3"/>
      <c r="B23" s="275"/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95"/>
      <c r="AA23" s="295"/>
    </row>
    <row r="24" spans="1:27" ht="13.8">
      <c r="A24" s="3"/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75"/>
      <c r="P24" s="275"/>
      <c r="Q24" s="275"/>
      <c r="R24" s="275"/>
      <c r="S24" s="275"/>
      <c r="T24" s="275"/>
      <c r="U24" s="275"/>
      <c r="V24" s="275"/>
      <c r="W24" s="275"/>
      <c r="X24" s="275"/>
      <c r="Y24" s="275"/>
      <c r="Z24" s="295"/>
      <c r="AA24" s="295"/>
    </row>
    <row r="25" spans="1:27" ht="23.4">
      <c r="A25" s="3"/>
      <c r="B25" s="296" t="s">
        <v>192</v>
      </c>
      <c r="C25" s="297"/>
      <c r="D25" s="275"/>
      <c r="E25" s="275"/>
      <c r="F25" s="275"/>
      <c r="G25" s="275"/>
      <c r="H25" s="275"/>
      <c r="I25" s="275"/>
      <c r="J25" s="275"/>
      <c r="K25" s="275"/>
      <c r="L25" s="275"/>
      <c r="M25" s="275"/>
      <c r="N25" s="275"/>
      <c r="O25" s="275"/>
      <c r="P25" s="275"/>
      <c r="Q25" s="275"/>
      <c r="R25" s="275"/>
      <c r="S25" s="275"/>
      <c r="T25" s="275"/>
      <c r="U25" s="275"/>
      <c r="V25" s="275"/>
      <c r="W25" s="275"/>
      <c r="X25" s="275"/>
      <c r="Y25" s="275"/>
      <c r="Z25" s="295"/>
      <c r="AA25" s="295"/>
    </row>
    <row r="26" spans="1:27" ht="13.8">
      <c r="A26" s="3"/>
      <c r="B26" s="277"/>
      <c r="C26" s="278" t="s">
        <v>63</v>
      </c>
      <c r="D26" s="279">
        <v>420</v>
      </c>
      <c r="E26" s="278">
        <v>425</v>
      </c>
      <c r="F26" s="279">
        <v>440</v>
      </c>
      <c r="G26" s="278">
        <v>444</v>
      </c>
      <c r="H26" s="279">
        <v>445</v>
      </c>
      <c r="I26" s="278">
        <v>460</v>
      </c>
      <c r="J26" s="279">
        <v>464</v>
      </c>
      <c r="K26" s="278">
        <v>465</v>
      </c>
      <c r="L26" s="279">
        <v>520</v>
      </c>
      <c r="M26" s="278">
        <v>523</v>
      </c>
      <c r="N26" s="279">
        <v>525</v>
      </c>
      <c r="O26" s="278">
        <v>540</v>
      </c>
      <c r="P26" s="279">
        <v>544</v>
      </c>
      <c r="Q26" s="278">
        <v>545</v>
      </c>
      <c r="R26" s="279">
        <v>560</v>
      </c>
      <c r="S26" s="278">
        <v>564</v>
      </c>
      <c r="T26" s="279">
        <v>565</v>
      </c>
      <c r="U26" s="278">
        <v>510</v>
      </c>
      <c r="V26" s="279">
        <v>511</v>
      </c>
      <c r="W26" s="278" t="s">
        <v>181</v>
      </c>
      <c r="X26" s="279">
        <v>512</v>
      </c>
      <c r="Y26" s="278" t="s">
        <v>182</v>
      </c>
      <c r="Z26" s="279">
        <v>624</v>
      </c>
      <c r="AA26" s="298" t="s">
        <v>218</v>
      </c>
    </row>
    <row r="27" spans="1:27" ht="13.8">
      <c r="A27" s="3"/>
      <c r="B27" s="282" t="s">
        <v>184</v>
      </c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>
        <v>4</v>
      </c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>
        <v>1</v>
      </c>
      <c r="AA27" s="283"/>
    </row>
    <row r="28" spans="1:27" ht="13.8">
      <c r="A28" s="3"/>
      <c r="B28" s="294" t="s">
        <v>191</v>
      </c>
      <c r="C28" s="285">
        <v>2</v>
      </c>
      <c r="D28" s="285"/>
      <c r="E28" s="285"/>
      <c r="F28" s="285"/>
      <c r="G28" s="285">
        <v>1</v>
      </c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</row>
    <row r="29" spans="1:27" ht="13.8">
      <c r="A29" s="3"/>
      <c r="B29" s="282" t="s">
        <v>185</v>
      </c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>
        <v>3</v>
      </c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</row>
    <row r="30" spans="1:27" ht="13.8">
      <c r="A30" s="3"/>
      <c r="B30" s="284" t="s">
        <v>193</v>
      </c>
      <c r="C30" s="285"/>
      <c r="D30" s="285"/>
      <c r="E30" s="285"/>
      <c r="F30" s="285"/>
      <c r="G30" s="285">
        <v>1</v>
      </c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</row>
    <row r="31" spans="1:27" ht="13.8">
      <c r="A31" s="3"/>
      <c r="B31" s="282" t="s">
        <v>194</v>
      </c>
      <c r="C31" s="283"/>
      <c r="D31" s="283"/>
      <c r="E31" s="283"/>
      <c r="F31" s="283"/>
      <c r="G31" s="283">
        <v>2</v>
      </c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</row>
    <row r="32" spans="1:27" ht="13.8">
      <c r="A32" s="3"/>
      <c r="B32" s="284" t="s">
        <v>187</v>
      </c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</row>
    <row r="33" spans="1:27" ht="13.8">
      <c r="A33" s="3"/>
      <c r="B33" s="282" t="s">
        <v>188</v>
      </c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</row>
    <row r="34" spans="1:27" ht="13.8">
      <c r="A34" s="3"/>
      <c r="B34" s="294" t="s">
        <v>195</v>
      </c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  <c r="Q34" s="285"/>
      <c r="R34" s="285"/>
      <c r="S34" s="285"/>
      <c r="T34" s="285"/>
      <c r="U34" s="285"/>
      <c r="V34" s="285"/>
      <c r="W34" s="285"/>
      <c r="X34" s="285"/>
      <c r="Y34" s="285"/>
      <c r="Z34" s="285"/>
      <c r="AA34" s="285"/>
    </row>
    <row r="35" spans="1:27" ht="13.8">
      <c r="A35" s="3"/>
      <c r="B35" s="286" t="s">
        <v>189</v>
      </c>
      <c r="C35" s="287">
        <f t="shared" ref="C35:AA35" si="4">SUM(C27:C34)</f>
        <v>2</v>
      </c>
      <c r="D35" s="287">
        <f t="shared" si="4"/>
        <v>0</v>
      </c>
      <c r="E35" s="287">
        <f t="shared" si="4"/>
        <v>0</v>
      </c>
      <c r="F35" s="287">
        <f t="shared" si="4"/>
        <v>0</v>
      </c>
      <c r="G35" s="287">
        <f t="shared" si="4"/>
        <v>4</v>
      </c>
      <c r="H35" s="287">
        <f t="shared" si="4"/>
        <v>0</v>
      </c>
      <c r="I35" s="287">
        <f t="shared" si="4"/>
        <v>0</v>
      </c>
      <c r="J35" s="287">
        <f t="shared" si="4"/>
        <v>0</v>
      </c>
      <c r="K35" s="287">
        <f t="shared" si="4"/>
        <v>0</v>
      </c>
      <c r="L35" s="287">
        <f t="shared" si="4"/>
        <v>0</v>
      </c>
      <c r="M35" s="287">
        <f t="shared" si="4"/>
        <v>7</v>
      </c>
      <c r="N35" s="287">
        <f t="shared" si="4"/>
        <v>0</v>
      </c>
      <c r="O35" s="287">
        <f t="shared" si="4"/>
        <v>0</v>
      </c>
      <c r="P35" s="287">
        <f t="shared" si="4"/>
        <v>0</v>
      </c>
      <c r="Q35" s="287">
        <f t="shared" si="4"/>
        <v>0</v>
      </c>
      <c r="R35" s="287">
        <f t="shared" si="4"/>
        <v>0</v>
      </c>
      <c r="S35" s="287">
        <f t="shared" si="4"/>
        <v>0</v>
      </c>
      <c r="T35" s="287">
        <f t="shared" si="4"/>
        <v>0</v>
      </c>
      <c r="U35" s="287">
        <f t="shared" si="4"/>
        <v>0</v>
      </c>
      <c r="V35" s="287">
        <f t="shared" si="4"/>
        <v>0</v>
      </c>
      <c r="W35" s="287">
        <f t="shared" si="4"/>
        <v>0</v>
      </c>
      <c r="X35" s="287">
        <f t="shared" si="4"/>
        <v>0</v>
      </c>
      <c r="Y35" s="287">
        <f t="shared" si="4"/>
        <v>0</v>
      </c>
      <c r="Z35" s="287">
        <f t="shared" si="4"/>
        <v>1</v>
      </c>
      <c r="AA35" s="288">
        <f t="shared" si="4"/>
        <v>0</v>
      </c>
    </row>
    <row r="36" spans="1:27" ht="13.8">
      <c r="A36" s="3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95"/>
      <c r="AA36" s="295"/>
    </row>
    <row r="37" spans="1:27" ht="15.75" customHeight="1">
      <c r="A37" s="3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75"/>
      <c r="X37" s="275"/>
      <c r="Y37" s="275"/>
      <c r="Z37" s="295"/>
      <c r="AA37" s="295"/>
    </row>
    <row r="38" spans="1:27" ht="23.4">
      <c r="A38" s="3"/>
      <c r="B38" s="276" t="s">
        <v>100</v>
      </c>
      <c r="C38" s="276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95"/>
      <c r="AA38" s="295"/>
    </row>
    <row r="39" spans="1:27" ht="27.6">
      <c r="A39" s="3"/>
      <c r="B39" s="277"/>
      <c r="C39" s="278">
        <v>644</v>
      </c>
      <c r="D39" s="279">
        <v>420</v>
      </c>
      <c r="E39" s="278" t="s">
        <v>63</v>
      </c>
      <c r="F39" s="279">
        <v>440</v>
      </c>
      <c r="G39" s="278">
        <v>444</v>
      </c>
      <c r="H39" s="279">
        <v>445</v>
      </c>
      <c r="I39" s="278">
        <v>460</v>
      </c>
      <c r="J39" s="279">
        <v>464</v>
      </c>
      <c r="K39" s="278" t="s">
        <v>196</v>
      </c>
      <c r="L39" s="279" t="s">
        <v>197</v>
      </c>
      <c r="M39" s="278" t="s">
        <v>198</v>
      </c>
      <c r="N39" s="279">
        <v>525</v>
      </c>
      <c r="O39" s="278">
        <v>540</v>
      </c>
      <c r="P39" s="279">
        <v>544</v>
      </c>
      <c r="Q39" s="278">
        <v>545</v>
      </c>
      <c r="R39" s="279">
        <v>560</v>
      </c>
      <c r="S39" s="278">
        <v>564</v>
      </c>
      <c r="T39" s="279">
        <v>565</v>
      </c>
      <c r="U39" s="278">
        <v>510</v>
      </c>
      <c r="V39" s="279">
        <v>511</v>
      </c>
      <c r="W39" s="278" t="s">
        <v>181</v>
      </c>
      <c r="X39" s="279">
        <v>512</v>
      </c>
      <c r="Y39" s="278" t="s">
        <v>182</v>
      </c>
      <c r="Z39" s="279">
        <v>513</v>
      </c>
      <c r="AA39" s="299" t="s">
        <v>199</v>
      </c>
    </row>
    <row r="40" spans="1:27" ht="13.8">
      <c r="A40" s="3"/>
      <c r="B40" s="282" t="s">
        <v>184</v>
      </c>
      <c r="C40" s="283"/>
      <c r="D40" s="283"/>
      <c r="E40" s="283"/>
      <c r="F40" s="283"/>
      <c r="G40" s="283"/>
      <c r="H40" s="283"/>
      <c r="I40" s="283"/>
      <c r="J40" s="283"/>
      <c r="K40" s="283"/>
      <c r="L40" s="283">
        <v>5</v>
      </c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</row>
    <row r="41" spans="1:27" ht="15.75" customHeight="1">
      <c r="A41" s="3"/>
      <c r="B41" s="294" t="s">
        <v>191</v>
      </c>
      <c r="C41" s="285"/>
      <c r="D41" s="285"/>
      <c r="E41" s="285"/>
      <c r="F41" s="285"/>
      <c r="G41" s="285">
        <v>1</v>
      </c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</row>
    <row r="42" spans="1:27" ht="15.75" customHeight="1">
      <c r="A42" s="3"/>
      <c r="B42" s="282" t="s">
        <v>185</v>
      </c>
      <c r="C42" s="283"/>
      <c r="D42" s="283"/>
      <c r="E42" s="283"/>
      <c r="F42" s="283">
        <v>1</v>
      </c>
      <c r="G42" s="283"/>
      <c r="H42" s="283"/>
      <c r="I42" s="283"/>
      <c r="J42" s="283"/>
      <c r="K42" s="283"/>
      <c r="L42" s="283">
        <v>4</v>
      </c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</row>
    <row r="43" spans="1:27" ht="15.75" customHeight="1">
      <c r="A43" s="3"/>
      <c r="B43" s="284" t="s">
        <v>193</v>
      </c>
      <c r="C43" s="285"/>
      <c r="D43" s="285"/>
      <c r="E43" s="285">
        <v>1</v>
      </c>
      <c r="F43" s="285"/>
      <c r="G43" s="285"/>
      <c r="H43" s="285"/>
      <c r="I43" s="285"/>
      <c r="J43" s="285"/>
      <c r="K43" s="285"/>
      <c r="L43" s="285"/>
      <c r="M43" s="285"/>
      <c r="N43" s="285"/>
      <c r="O43" s="285"/>
      <c r="P43" s="285"/>
      <c r="Q43" s="285"/>
      <c r="R43" s="285"/>
      <c r="S43" s="285"/>
      <c r="T43" s="285"/>
      <c r="U43" s="285"/>
      <c r="V43" s="285"/>
      <c r="W43" s="285"/>
      <c r="X43" s="285"/>
      <c r="Y43" s="285"/>
      <c r="Z43" s="285"/>
      <c r="AA43" s="285"/>
    </row>
    <row r="44" spans="1:27" ht="15.75" customHeight="1">
      <c r="A44" s="3"/>
      <c r="B44" s="282" t="s">
        <v>194</v>
      </c>
      <c r="C44" s="283"/>
      <c r="D44" s="283"/>
      <c r="E44" s="283">
        <v>2</v>
      </c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</row>
    <row r="45" spans="1:27" ht="15.75" customHeight="1">
      <c r="A45" s="3"/>
      <c r="B45" s="284" t="s">
        <v>187</v>
      </c>
      <c r="C45" s="285"/>
      <c r="D45" s="285"/>
      <c r="E45" s="285"/>
      <c r="F45" s="285"/>
      <c r="G45" s="285"/>
      <c r="H45" s="285"/>
      <c r="I45" s="285"/>
      <c r="J45" s="285"/>
      <c r="K45" s="285"/>
      <c r="L45" s="285"/>
      <c r="M45" s="285"/>
      <c r="N45" s="285"/>
      <c r="O45" s="285"/>
      <c r="P45" s="285"/>
      <c r="Q45" s="285"/>
      <c r="R45" s="285"/>
      <c r="S45" s="285"/>
      <c r="T45" s="285"/>
      <c r="U45" s="285"/>
      <c r="V45" s="285"/>
      <c r="W45" s="285"/>
      <c r="X45" s="285"/>
      <c r="Y45" s="285"/>
      <c r="Z45" s="285"/>
      <c r="AA45" s="285"/>
    </row>
    <row r="46" spans="1:27" ht="15.75" customHeight="1">
      <c r="A46" s="3"/>
      <c r="B46" s="282" t="s">
        <v>188</v>
      </c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</row>
    <row r="47" spans="1:27" ht="13.8">
      <c r="A47" s="3"/>
      <c r="B47" s="294" t="s">
        <v>195</v>
      </c>
      <c r="C47" s="285"/>
      <c r="D47" s="285"/>
      <c r="E47" s="285"/>
      <c r="F47" s="285"/>
      <c r="G47" s="285"/>
      <c r="H47" s="285"/>
      <c r="I47" s="285"/>
      <c r="J47" s="285"/>
      <c r="K47" s="285"/>
      <c r="L47" s="285"/>
      <c r="M47" s="285"/>
      <c r="N47" s="285"/>
      <c r="O47" s="285"/>
      <c r="P47" s="285"/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</row>
    <row r="48" spans="1:27" ht="13.8">
      <c r="A48" s="3"/>
      <c r="B48" s="286" t="s">
        <v>189</v>
      </c>
      <c r="C48" s="287">
        <f t="shared" ref="C48:AA48" si="5">SUM(C40:C47)</f>
        <v>0</v>
      </c>
      <c r="D48" s="287">
        <f t="shared" si="5"/>
        <v>0</v>
      </c>
      <c r="E48" s="287">
        <f t="shared" si="5"/>
        <v>3</v>
      </c>
      <c r="F48" s="287">
        <f t="shared" si="5"/>
        <v>1</v>
      </c>
      <c r="G48" s="287">
        <f t="shared" si="5"/>
        <v>1</v>
      </c>
      <c r="H48" s="287">
        <f t="shared" si="5"/>
        <v>0</v>
      </c>
      <c r="I48" s="287">
        <f t="shared" si="5"/>
        <v>0</v>
      </c>
      <c r="J48" s="287">
        <f t="shared" si="5"/>
        <v>0</v>
      </c>
      <c r="K48" s="287">
        <f t="shared" si="5"/>
        <v>0</v>
      </c>
      <c r="L48" s="287">
        <f t="shared" si="5"/>
        <v>9</v>
      </c>
      <c r="M48" s="287">
        <f t="shared" si="5"/>
        <v>0</v>
      </c>
      <c r="N48" s="287">
        <f t="shared" si="5"/>
        <v>0</v>
      </c>
      <c r="O48" s="287">
        <f t="shared" si="5"/>
        <v>0</v>
      </c>
      <c r="P48" s="287">
        <f t="shared" si="5"/>
        <v>0</v>
      </c>
      <c r="Q48" s="287">
        <f t="shared" si="5"/>
        <v>0</v>
      </c>
      <c r="R48" s="287">
        <f t="shared" si="5"/>
        <v>0</v>
      </c>
      <c r="S48" s="287">
        <f t="shared" si="5"/>
        <v>0</v>
      </c>
      <c r="T48" s="287">
        <f t="shared" si="5"/>
        <v>0</v>
      </c>
      <c r="U48" s="287">
        <f t="shared" si="5"/>
        <v>0</v>
      </c>
      <c r="V48" s="287">
        <f t="shared" si="5"/>
        <v>0</v>
      </c>
      <c r="W48" s="287">
        <f t="shared" si="5"/>
        <v>0</v>
      </c>
      <c r="X48" s="287">
        <f t="shared" si="5"/>
        <v>0</v>
      </c>
      <c r="Y48" s="287">
        <f t="shared" si="5"/>
        <v>0</v>
      </c>
      <c r="Z48" s="287">
        <f t="shared" si="5"/>
        <v>0</v>
      </c>
      <c r="AA48" s="288">
        <f t="shared" si="5"/>
        <v>0</v>
      </c>
    </row>
    <row r="49" spans="1:27" ht="13.8">
      <c r="A49" s="3"/>
      <c r="B49" s="275"/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75"/>
      <c r="X49" s="275"/>
      <c r="Y49" s="275"/>
      <c r="Z49" s="295"/>
      <c r="AA49" s="295"/>
    </row>
    <row r="50" spans="1:27" ht="13.8">
      <c r="A50" s="3"/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  <c r="S50" s="275"/>
      <c r="T50" s="275"/>
      <c r="U50" s="275"/>
      <c r="V50" s="275"/>
      <c r="W50" s="275"/>
      <c r="X50" s="275"/>
      <c r="Y50" s="275"/>
      <c r="Z50" s="295"/>
      <c r="AA50" s="295"/>
    </row>
    <row r="51" spans="1:27" ht="23.4">
      <c r="A51" s="3"/>
      <c r="B51" s="300" t="s">
        <v>123</v>
      </c>
      <c r="C51" s="301"/>
      <c r="D51" s="275"/>
      <c r="E51" s="275"/>
      <c r="F51" s="275"/>
      <c r="G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  <c r="S51" s="275"/>
      <c r="T51" s="275"/>
      <c r="U51" s="275"/>
      <c r="V51" s="275"/>
      <c r="W51" s="275"/>
      <c r="X51" s="275"/>
      <c r="Y51" s="275"/>
      <c r="Z51" s="295"/>
      <c r="AA51" s="295"/>
    </row>
    <row r="52" spans="1:27" ht="13.8">
      <c r="A52" s="3"/>
      <c r="B52" s="277"/>
      <c r="C52" s="278">
        <v>420</v>
      </c>
      <c r="D52" s="279">
        <v>424</v>
      </c>
      <c r="E52" s="278">
        <v>425</v>
      </c>
      <c r="F52" s="279">
        <v>440</v>
      </c>
      <c r="G52" s="278">
        <v>444</v>
      </c>
      <c r="H52" s="279">
        <v>445</v>
      </c>
      <c r="I52" s="278">
        <v>460</v>
      </c>
      <c r="J52" s="279">
        <v>464</v>
      </c>
      <c r="K52" s="278">
        <v>465</v>
      </c>
      <c r="L52" s="279">
        <v>520</v>
      </c>
      <c r="M52" s="278">
        <v>524</v>
      </c>
      <c r="N52" s="279">
        <v>525</v>
      </c>
      <c r="O52" s="278">
        <v>540</v>
      </c>
      <c r="P52" s="279">
        <v>544</v>
      </c>
      <c r="Q52" s="278">
        <v>545</v>
      </c>
      <c r="R52" s="279">
        <v>560</v>
      </c>
      <c r="S52" s="278">
        <v>564</v>
      </c>
      <c r="T52" s="279">
        <v>565</v>
      </c>
      <c r="U52" s="278">
        <v>510</v>
      </c>
      <c r="V52" s="279">
        <v>511</v>
      </c>
      <c r="W52" s="278" t="s">
        <v>181</v>
      </c>
      <c r="X52" s="279">
        <v>512</v>
      </c>
      <c r="Y52" s="278" t="s">
        <v>182</v>
      </c>
      <c r="Z52" s="279">
        <v>513</v>
      </c>
      <c r="AA52" s="302" t="s">
        <v>200</v>
      </c>
    </row>
    <row r="53" spans="1:27" ht="13.8">
      <c r="A53" s="3"/>
      <c r="B53" s="282" t="s">
        <v>184</v>
      </c>
      <c r="C53" s="283"/>
      <c r="D53" s="283">
        <v>1</v>
      </c>
      <c r="E53" s="283"/>
      <c r="F53" s="283"/>
      <c r="G53" s="283">
        <v>2</v>
      </c>
      <c r="H53" s="283"/>
      <c r="I53" s="283"/>
      <c r="J53" s="283"/>
      <c r="K53" s="283"/>
      <c r="L53" s="283"/>
      <c r="M53" s="283">
        <v>1</v>
      </c>
      <c r="N53" s="283"/>
      <c r="O53" s="283"/>
      <c r="P53" s="283">
        <v>1</v>
      </c>
      <c r="Q53" s="283"/>
      <c r="R53" s="283"/>
      <c r="S53" s="283">
        <v>1</v>
      </c>
      <c r="T53" s="283"/>
      <c r="U53" s="283"/>
      <c r="V53" s="283"/>
      <c r="W53" s="283"/>
      <c r="X53" s="283"/>
      <c r="Y53" s="283"/>
      <c r="Z53" s="283"/>
      <c r="AA53" s="283"/>
    </row>
    <row r="54" spans="1:27" ht="13.8">
      <c r="A54" s="4"/>
      <c r="B54" s="284" t="s">
        <v>191</v>
      </c>
      <c r="C54" s="285"/>
      <c r="D54" s="285"/>
      <c r="E54" s="285"/>
      <c r="F54" s="285"/>
      <c r="G54" s="285"/>
      <c r="H54" s="285"/>
      <c r="I54" s="285"/>
      <c r="J54" s="285"/>
      <c r="K54" s="285"/>
      <c r="L54" s="285"/>
      <c r="M54" s="285"/>
      <c r="N54" s="285"/>
      <c r="O54" s="285"/>
      <c r="P54" s="285">
        <v>1</v>
      </c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>
        <v>1</v>
      </c>
    </row>
    <row r="55" spans="1:27" ht="13.8">
      <c r="A55" s="3"/>
      <c r="B55" s="282" t="s">
        <v>185</v>
      </c>
      <c r="C55" s="283"/>
      <c r="D55" s="283"/>
      <c r="E55" s="283"/>
      <c r="F55" s="283"/>
      <c r="G55" s="283"/>
      <c r="H55" s="283"/>
      <c r="I55" s="283">
        <v>2</v>
      </c>
      <c r="J55" s="283"/>
      <c r="K55" s="283"/>
      <c r="L55" s="283"/>
      <c r="M55" s="283"/>
      <c r="N55" s="283"/>
      <c r="O55" s="283">
        <v>1</v>
      </c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</row>
    <row r="56" spans="1:27" ht="13.8">
      <c r="A56" s="3"/>
      <c r="B56" s="284" t="s">
        <v>201</v>
      </c>
      <c r="C56" s="285"/>
      <c r="D56" s="285"/>
      <c r="E56" s="285"/>
      <c r="F56" s="285"/>
      <c r="G56" s="285"/>
      <c r="H56" s="285"/>
      <c r="I56" s="285"/>
      <c r="J56" s="285"/>
      <c r="K56" s="285"/>
      <c r="L56" s="285"/>
      <c r="M56" s="285"/>
      <c r="N56" s="285"/>
      <c r="O56" s="285">
        <v>1</v>
      </c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</row>
    <row r="57" spans="1:27" ht="13.8">
      <c r="A57" s="4"/>
      <c r="B57" s="282" t="s">
        <v>202</v>
      </c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>
        <v>1</v>
      </c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</row>
    <row r="58" spans="1:27" ht="13.8">
      <c r="A58" s="4"/>
      <c r="B58" s="284" t="s">
        <v>203</v>
      </c>
      <c r="C58" s="285"/>
      <c r="D58" s="285"/>
      <c r="E58" s="285"/>
      <c r="F58" s="285"/>
      <c r="G58" s="285">
        <v>1</v>
      </c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</row>
    <row r="59" spans="1:27" ht="13.8">
      <c r="A59" s="3"/>
      <c r="B59" s="282" t="s">
        <v>204</v>
      </c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>
        <v>1</v>
      </c>
      <c r="R59" s="283"/>
      <c r="S59" s="283"/>
      <c r="T59" s="283"/>
      <c r="U59" s="283"/>
      <c r="V59" s="283"/>
      <c r="W59" s="283"/>
      <c r="X59" s="283"/>
      <c r="Y59" s="283"/>
      <c r="Z59" s="283"/>
      <c r="AA59" s="283"/>
    </row>
    <row r="60" spans="1:27" ht="13.8">
      <c r="A60" s="4"/>
      <c r="B60" s="284" t="s">
        <v>187</v>
      </c>
      <c r="C60" s="285"/>
      <c r="D60" s="285"/>
      <c r="E60" s="285"/>
      <c r="F60" s="285"/>
      <c r="G60" s="285"/>
      <c r="H60" s="285"/>
      <c r="I60" s="285"/>
      <c r="J60" s="285"/>
      <c r="K60" s="285"/>
      <c r="L60" s="285"/>
      <c r="M60" s="285"/>
      <c r="N60" s="285"/>
      <c r="O60" s="285"/>
      <c r="P60" s="285"/>
      <c r="Q60" s="285"/>
      <c r="R60" s="285"/>
      <c r="S60" s="285"/>
      <c r="T60" s="285"/>
      <c r="U60" s="285"/>
      <c r="V60" s="285"/>
      <c r="W60" s="285"/>
      <c r="X60" s="285"/>
      <c r="Y60" s="285"/>
      <c r="Z60" s="285"/>
      <c r="AA60" s="285"/>
    </row>
    <row r="61" spans="1:27" ht="13.8">
      <c r="A61" s="3"/>
      <c r="B61" s="282" t="s">
        <v>188</v>
      </c>
      <c r="C61" s="283"/>
      <c r="D61" s="283"/>
      <c r="E61" s="283"/>
      <c r="F61" s="283"/>
      <c r="G61" s="283"/>
      <c r="H61" s="283"/>
      <c r="I61" s="283"/>
      <c r="J61" s="283"/>
      <c r="K61" s="283"/>
      <c r="L61" s="283">
        <v>1</v>
      </c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</row>
    <row r="62" spans="1:27" ht="13.8">
      <c r="A62" s="3"/>
      <c r="B62" s="284" t="s">
        <v>205</v>
      </c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</row>
    <row r="63" spans="1:27" ht="13.8">
      <c r="A63" s="3"/>
      <c r="B63" s="282" t="s">
        <v>206</v>
      </c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</row>
    <row r="64" spans="1:27" ht="13.8">
      <c r="A64" s="4"/>
      <c r="B64" s="284" t="s">
        <v>195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</row>
    <row r="65" spans="1:27" ht="13.8">
      <c r="A65" s="3"/>
      <c r="B65" s="286" t="s">
        <v>189</v>
      </c>
      <c r="C65" s="287">
        <f t="shared" ref="C65:AA65" si="6">SUM(C53:C64)</f>
        <v>0</v>
      </c>
      <c r="D65" s="287">
        <f t="shared" si="6"/>
        <v>1</v>
      </c>
      <c r="E65" s="287">
        <f t="shared" si="6"/>
        <v>0</v>
      </c>
      <c r="F65" s="287">
        <f t="shared" si="6"/>
        <v>0</v>
      </c>
      <c r="G65" s="287">
        <f t="shared" si="6"/>
        <v>3</v>
      </c>
      <c r="H65" s="287">
        <f t="shared" si="6"/>
        <v>0</v>
      </c>
      <c r="I65" s="287">
        <f t="shared" si="6"/>
        <v>2</v>
      </c>
      <c r="J65" s="287">
        <f t="shared" si="6"/>
        <v>0</v>
      </c>
      <c r="K65" s="287">
        <f t="shared" si="6"/>
        <v>0</v>
      </c>
      <c r="L65" s="287">
        <f t="shared" si="6"/>
        <v>1</v>
      </c>
      <c r="M65" s="287">
        <f t="shared" si="6"/>
        <v>1</v>
      </c>
      <c r="N65" s="287">
        <f t="shared" si="6"/>
        <v>0</v>
      </c>
      <c r="O65" s="287">
        <f t="shared" si="6"/>
        <v>2</v>
      </c>
      <c r="P65" s="287">
        <f t="shared" si="6"/>
        <v>3</v>
      </c>
      <c r="Q65" s="287">
        <f t="shared" si="6"/>
        <v>1</v>
      </c>
      <c r="R65" s="287">
        <f t="shared" si="6"/>
        <v>0</v>
      </c>
      <c r="S65" s="287">
        <f t="shared" si="6"/>
        <v>1</v>
      </c>
      <c r="T65" s="287">
        <f t="shared" si="6"/>
        <v>0</v>
      </c>
      <c r="U65" s="287">
        <f t="shared" si="6"/>
        <v>0</v>
      </c>
      <c r="V65" s="287">
        <f t="shared" si="6"/>
        <v>0</v>
      </c>
      <c r="W65" s="287">
        <f t="shared" si="6"/>
        <v>0</v>
      </c>
      <c r="X65" s="287">
        <f t="shared" si="6"/>
        <v>0</v>
      </c>
      <c r="Y65" s="287">
        <f t="shared" si="6"/>
        <v>0</v>
      </c>
      <c r="Z65" s="287">
        <f t="shared" si="6"/>
        <v>0</v>
      </c>
      <c r="AA65" s="288">
        <f t="shared" si="6"/>
        <v>1</v>
      </c>
    </row>
    <row r="66" spans="1:27" ht="13.8">
      <c r="A66" s="3"/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  <c r="W66" s="275"/>
      <c r="X66" s="275"/>
      <c r="Y66" s="275"/>
      <c r="Z66" s="295"/>
      <c r="AA66" s="295"/>
    </row>
    <row r="67" spans="1:27" ht="13.8">
      <c r="A67" s="3"/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5"/>
      <c r="M67" s="275"/>
      <c r="N67" s="275"/>
      <c r="O67" s="275"/>
      <c r="P67" s="275"/>
      <c r="Q67" s="275"/>
      <c r="R67" s="275"/>
      <c r="S67" s="275"/>
      <c r="T67" s="275"/>
      <c r="U67" s="275"/>
      <c r="V67" s="275"/>
      <c r="W67" s="275"/>
      <c r="X67" s="275"/>
      <c r="Y67" s="275"/>
      <c r="Z67" s="295"/>
      <c r="AA67" s="295"/>
    </row>
    <row r="68" spans="1:27" ht="23.4">
      <c r="A68" s="3"/>
      <c r="B68" s="300" t="s">
        <v>141</v>
      </c>
      <c r="C68" s="301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95"/>
      <c r="AA68" s="295"/>
    </row>
    <row r="69" spans="1:27" ht="13.8">
      <c r="A69" s="3"/>
      <c r="B69" s="277"/>
      <c r="C69" s="278">
        <v>420</v>
      </c>
      <c r="D69" s="279">
        <v>424</v>
      </c>
      <c r="E69" s="278">
        <v>425</v>
      </c>
      <c r="F69" s="279">
        <v>440</v>
      </c>
      <c r="G69" s="278">
        <v>444</v>
      </c>
      <c r="H69" s="279">
        <v>445</v>
      </c>
      <c r="I69" s="278">
        <v>460</v>
      </c>
      <c r="J69" s="279">
        <v>464</v>
      </c>
      <c r="K69" s="278">
        <v>465</v>
      </c>
      <c r="L69" s="279">
        <v>520</v>
      </c>
      <c r="M69" s="278">
        <v>524</v>
      </c>
      <c r="N69" s="279">
        <v>525</v>
      </c>
      <c r="O69" s="278">
        <v>540</v>
      </c>
      <c r="P69" s="279">
        <v>544</v>
      </c>
      <c r="Q69" s="278">
        <v>545</v>
      </c>
      <c r="R69" s="279">
        <v>560</v>
      </c>
      <c r="S69" s="278">
        <v>564</v>
      </c>
      <c r="T69" s="279">
        <v>565</v>
      </c>
      <c r="U69" s="278">
        <v>510</v>
      </c>
      <c r="V69" s="279">
        <v>511</v>
      </c>
      <c r="W69" s="278" t="s">
        <v>181</v>
      </c>
      <c r="X69" s="279">
        <v>512</v>
      </c>
      <c r="Y69" s="278" t="s">
        <v>182</v>
      </c>
      <c r="Z69" s="279">
        <v>513</v>
      </c>
      <c r="AA69" s="302" t="s">
        <v>200</v>
      </c>
    </row>
    <row r="70" spans="1:27" ht="13.8">
      <c r="A70" s="3"/>
      <c r="B70" s="282" t="s">
        <v>184</v>
      </c>
      <c r="C70" s="283"/>
      <c r="D70" s="283"/>
      <c r="E70" s="283"/>
      <c r="F70" s="283"/>
      <c r="G70" s="283">
        <v>2</v>
      </c>
      <c r="H70" s="283"/>
      <c r="I70" s="283"/>
      <c r="J70" s="283"/>
      <c r="K70" s="283"/>
      <c r="L70" s="283"/>
      <c r="M70" s="283"/>
      <c r="N70" s="283"/>
      <c r="O70" s="283"/>
      <c r="P70" s="283">
        <v>1</v>
      </c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</row>
    <row r="71" spans="1:27" ht="13.8">
      <c r="A71" s="4"/>
      <c r="B71" s="284" t="s">
        <v>191</v>
      </c>
      <c r="C71" s="285"/>
      <c r="D71" s="285"/>
      <c r="E71" s="285"/>
      <c r="F71" s="285"/>
      <c r="G71" s="285"/>
      <c r="H71" s="285"/>
      <c r="I71" s="285"/>
      <c r="J71" s="285"/>
      <c r="K71" s="285"/>
      <c r="L71" s="285"/>
      <c r="M71" s="285"/>
      <c r="N71" s="285"/>
      <c r="O71" s="285"/>
      <c r="P71" s="285">
        <v>1</v>
      </c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</row>
    <row r="72" spans="1:27" ht="13.8">
      <c r="A72" s="4"/>
      <c r="B72" s="282" t="s">
        <v>207</v>
      </c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</row>
    <row r="73" spans="1:27" ht="13.8">
      <c r="A73" s="3"/>
      <c r="B73" s="284" t="s">
        <v>185</v>
      </c>
      <c r="C73" s="285"/>
      <c r="D73" s="285"/>
      <c r="E73" s="285"/>
      <c r="F73" s="285"/>
      <c r="G73" s="285"/>
      <c r="H73" s="285"/>
      <c r="I73" s="285">
        <v>2</v>
      </c>
      <c r="J73" s="285"/>
      <c r="K73" s="285"/>
      <c r="L73" s="285"/>
      <c r="M73" s="285"/>
      <c r="N73" s="285"/>
      <c r="O73" s="285"/>
      <c r="P73" s="285"/>
      <c r="Q73" s="285"/>
      <c r="R73" s="285"/>
      <c r="S73" s="285"/>
      <c r="T73" s="285"/>
      <c r="U73" s="285"/>
      <c r="V73" s="285"/>
      <c r="W73" s="285"/>
      <c r="X73" s="285"/>
      <c r="Y73" s="285"/>
      <c r="Z73" s="285"/>
      <c r="AA73" s="285"/>
    </row>
    <row r="74" spans="1:27" ht="13.8">
      <c r="A74" s="4"/>
      <c r="B74" s="282" t="s">
        <v>201</v>
      </c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>
        <v>1</v>
      </c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</row>
    <row r="75" spans="1:27" ht="13.8">
      <c r="A75" s="4"/>
      <c r="B75" s="284" t="s">
        <v>202</v>
      </c>
      <c r="C75" s="285"/>
      <c r="D75" s="285"/>
      <c r="E75" s="285"/>
      <c r="F75" s="285"/>
      <c r="G75" s="285"/>
      <c r="H75" s="285"/>
      <c r="I75" s="285"/>
      <c r="J75" s="285"/>
      <c r="K75" s="285"/>
      <c r="L75" s="285"/>
      <c r="M75" s="285"/>
      <c r="N75" s="285"/>
      <c r="O75" s="285"/>
      <c r="P75" s="285">
        <v>1</v>
      </c>
      <c r="Q75" s="285"/>
      <c r="R75" s="285"/>
      <c r="S75" s="285"/>
      <c r="T75" s="285"/>
      <c r="U75" s="285"/>
      <c r="V75" s="285"/>
      <c r="W75" s="285"/>
      <c r="X75" s="285"/>
      <c r="Y75" s="285"/>
      <c r="Z75" s="285"/>
      <c r="AA75" s="285"/>
    </row>
    <row r="76" spans="1:27" ht="13.8">
      <c r="A76" s="4"/>
      <c r="B76" s="282" t="s">
        <v>203</v>
      </c>
      <c r="C76" s="283"/>
      <c r="D76" s="283"/>
      <c r="E76" s="283"/>
      <c r="F76" s="283"/>
      <c r="G76" s="283">
        <v>1</v>
      </c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</row>
    <row r="77" spans="1:27" ht="13.8">
      <c r="A77" s="3"/>
      <c r="B77" s="284" t="s">
        <v>204</v>
      </c>
      <c r="C77" s="285"/>
      <c r="D77" s="285"/>
      <c r="E77" s="285"/>
      <c r="F77" s="285"/>
      <c r="G77" s="285"/>
      <c r="H77" s="285"/>
      <c r="I77" s="285"/>
      <c r="J77" s="285"/>
      <c r="K77" s="285"/>
      <c r="L77" s="285"/>
      <c r="M77" s="285"/>
      <c r="N77" s="285"/>
      <c r="O77" s="285"/>
      <c r="P77" s="285"/>
      <c r="Q77" s="285">
        <v>1</v>
      </c>
      <c r="R77" s="285"/>
      <c r="S77" s="285"/>
      <c r="T77" s="285"/>
      <c r="U77" s="285"/>
      <c r="V77" s="285"/>
      <c r="W77" s="285"/>
      <c r="X77" s="285"/>
      <c r="Y77" s="285"/>
      <c r="Z77" s="285"/>
      <c r="AA77" s="285"/>
    </row>
    <row r="78" spans="1:27" ht="13.8">
      <c r="A78" s="4"/>
      <c r="B78" s="282" t="s">
        <v>187</v>
      </c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</row>
    <row r="79" spans="1:27" ht="13.8">
      <c r="A79" s="3"/>
      <c r="B79" s="284" t="s">
        <v>188</v>
      </c>
      <c r="C79" s="285"/>
      <c r="D79" s="285"/>
      <c r="E79" s="285"/>
      <c r="F79" s="285"/>
      <c r="G79" s="285"/>
      <c r="H79" s="285"/>
      <c r="I79" s="285"/>
      <c r="J79" s="285"/>
      <c r="K79" s="285"/>
      <c r="L79" s="285">
        <v>1</v>
      </c>
      <c r="M79" s="285"/>
      <c r="N79" s="285"/>
      <c r="O79" s="285"/>
      <c r="P79" s="285"/>
      <c r="Q79" s="285"/>
      <c r="R79" s="285"/>
      <c r="S79" s="285"/>
      <c r="T79" s="285"/>
      <c r="U79" s="285"/>
      <c r="V79" s="285"/>
      <c r="W79" s="285"/>
      <c r="X79" s="285"/>
      <c r="Y79" s="285"/>
      <c r="Z79" s="285"/>
      <c r="AA79" s="285"/>
    </row>
    <row r="80" spans="1:27" ht="13.8">
      <c r="A80" s="3"/>
      <c r="B80" s="282" t="s">
        <v>208</v>
      </c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</row>
    <row r="81" spans="1:27" ht="13.8">
      <c r="A81" s="3"/>
      <c r="B81" s="282" t="s">
        <v>205</v>
      </c>
      <c r="C81" s="283"/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>
        <v>1</v>
      </c>
      <c r="Q81" s="283"/>
      <c r="R81" s="283"/>
      <c r="S81" s="283"/>
      <c r="T81" s="283"/>
      <c r="U81" s="283"/>
      <c r="V81" s="283"/>
      <c r="W81" s="283"/>
      <c r="X81" s="283"/>
      <c r="Y81" s="283"/>
      <c r="Z81" s="283"/>
      <c r="AA81" s="283"/>
    </row>
    <row r="82" spans="1:27" ht="13.8">
      <c r="A82" s="3"/>
      <c r="B82" s="286" t="s">
        <v>189</v>
      </c>
      <c r="C82" s="287">
        <f t="shared" ref="C82:AA82" si="7">SUM(C70:C81)</f>
        <v>0</v>
      </c>
      <c r="D82" s="287">
        <f t="shared" si="7"/>
        <v>0</v>
      </c>
      <c r="E82" s="287">
        <f t="shared" si="7"/>
        <v>0</v>
      </c>
      <c r="F82" s="287">
        <f t="shared" si="7"/>
        <v>0</v>
      </c>
      <c r="G82" s="287">
        <f t="shared" si="7"/>
        <v>3</v>
      </c>
      <c r="H82" s="287">
        <f t="shared" si="7"/>
        <v>0</v>
      </c>
      <c r="I82" s="287">
        <f t="shared" si="7"/>
        <v>2</v>
      </c>
      <c r="J82" s="287">
        <f t="shared" si="7"/>
        <v>0</v>
      </c>
      <c r="K82" s="287">
        <f t="shared" si="7"/>
        <v>0</v>
      </c>
      <c r="L82" s="287">
        <f t="shared" si="7"/>
        <v>1</v>
      </c>
      <c r="M82" s="287">
        <f t="shared" si="7"/>
        <v>0</v>
      </c>
      <c r="N82" s="287">
        <f t="shared" si="7"/>
        <v>0</v>
      </c>
      <c r="O82" s="287">
        <f t="shared" si="7"/>
        <v>1</v>
      </c>
      <c r="P82" s="287">
        <f t="shared" si="7"/>
        <v>4</v>
      </c>
      <c r="Q82" s="287">
        <f t="shared" si="7"/>
        <v>1</v>
      </c>
      <c r="R82" s="287">
        <f t="shared" si="7"/>
        <v>0</v>
      </c>
      <c r="S82" s="287">
        <f t="shared" si="7"/>
        <v>0</v>
      </c>
      <c r="T82" s="287">
        <f t="shared" si="7"/>
        <v>0</v>
      </c>
      <c r="U82" s="287">
        <f t="shared" si="7"/>
        <v>0</v>
      </c>
      <c r="V82" s="287">
        <f t="shared" si="7"/>
        <v>0</v>
      </c>
      <c r="W82" s="287">
        <f t="shared" si="7"/>
        <v>0</v>
      </c>
      <c r="X82" s="287">
        <f t="shared" si="7"/>
        <v>0</v>
      </c>
      <c r="Y82" s="287">
        <f t="shared" si="7"/>
        <v>0</v>
      </c>
      <c r="Z82" s="287">
        <f t="shared" si="7"/>
        <v>0</v>
      </c>
      <c r="AA82" s="288">
        <f t="shared" si="7"/>
        <v>0</v>
      </c>
    </row>
    <row r="83" spans="1:27" ht="13.8">
      <c r="A83" s="3"/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5"/>
      <c r="Z83" s="295"/>
      <c r="AA83" s="295"/>
    </row>
    <row r="84" spans="1:27" ht="13.8">
      <c r="A84" s="3"/>
      <c r="B84" s="275"/>
      <c r="C84" s="275"/>
      <c r="D84" s="275"/>
      <c r="E84" s="275"/>
      <c r="F84" s="275"/>
      <c r="G84" s="275"/>
      <c r="H84" s="275"/>
      <c r="I84" s="275"/>
      <c r="J84" s="275"/>
      <c r="K84" s="275"/>
      <c r="L84" s="275"/>
      <c r="M84" s="275"/>
      <c r="N84" s="275"/>
      <c r="O84" s="275"/>
      <c r="P84" s="275"/>
      <c r="Q84" s="275"/>
      <c r="R84" s="275"/>
      <c r="S84" s="275"/>
      <c r="T84" s="275"/>
      <c r="U84" s="275"/>
      <c r="V84" s="275"/>
      <c r="W84" s="275"/>
      <c r="X84" s="275"/>
      <c r="Y84" s="275"/>
      <c r="Z84" s="295"/>
      <c r="AA84" s="295"/>
    </row>
    <row r="85" spans="1:27" ht="23.4">
      <c r="A85" s="3"/>
      <c r="B85" s="300" t="s">
        <v>155</v>
      </c>
      <c r="C85" s="301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5"/>
      <c r="Z85" s="295"/>
      <c r="AA85" s="295"/>
    </row>
    <row r="86" spans="1:27" ht="13.8">
      <c r="A86" s="3"/>
      <c r="B86" s="277"/>
      <c r="C86" s="278">
        <v>420</v>
      </c>
      <c r="D86" s="279">
        <v>424</v>
      </c>
      <c r="E86" s="278">
        <v>425</v>
      </c>
      <c r="F86" s="279">
        <v>440</v>
      </c>
      <c r="G86" s="278">
        <v>444</v>
      </c>
      <c r="H86" s="279">
        <v>445</v>
      </c>
      <c r="I86" s="278">
        <v>460</v>
      </c>
      <c r="J86" s="279">
        <v>464</v>
      </c>
      <c r="K86" s="278">
        <v>465</v>
      </c>
      <c r="L86" s="279">
        <v>520</v>
      </c>
      <c r="M86" s="278">
        <v>524</v>
      </c>
      <c r="N86" s="279">
        <v>525</v>
      </c>
      <c r="O86" s="278">
        <v>540</v>
      </c>
      <c r="P86" s="279">
        <v>544</v>
      </c>
      <c r="Q86" s="278">
        <v>545</v>
      </c>
      <c r="R86" s="279">
        <v>560</v>
      </c>
      <c r="S86" s="278">
        <v>564</v>
      </c>
      <c r="T86" s="279">
        <v>565</v>
      </c>
      <c r="U86" s="278">
        <v>510</v>
      </c>
      <c r="V86" s="279">
        <v>511</v>
      </c>
      <c r="W86" s="278" t="s">
        <v>181</v>
      </c>
      <c r="X86" s="279">
        <v>512</v>
      </c>
      <c r="Y86" s="278" t="s">
        <v>182</v>
      </c>
      <c r="Z86" s="279">
        <v>513</v>
      </c>
      <c r="AA86" s="302" t="s">
        <v>200</v>
      </c>
    </row>
    <row r="87" spans="1:27" ht="13.8">
      <c r="A87" s="3"/>
      <c r="B87" s="282" t="s">
        <v>184</v>
      </c>
      <c r="C87" s="283"/>
      <c r="D87" s="283">
        <v>1</v>
      </c>
      <c r="E87" s="283"/>
      <c r="F87" s="283"/>
      <c r="G87" s="283">
        <v>2</v>
      </c>
      <c r="H87" s="283"/>
      <c r="I87" s="283"/>
      <c r="J87" s="283"/>
      <c r="K87" s="283"/>
      <c r="L87" s="283"/>
      <c r="M87" s="283"/>
      <c r="N87" s="283"/>
      <c r="O87" s="283"/>
      <c r="P87" s="283">
        <v>1</v>
      </c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</row>
    <row r="88" spans="1:27" ht="13.8">
      <c r="A88" s="4"/>
      <c r="B88" s="284" t="s">
        <v>191</v>
      </c>
      <c r="C88" s="285"/>
      <c r="D88" s="285"/>
      <c r="E88" s="285"/>
      <c r="F88" s="285"/>
      <c r="G88" s="285"/>
      <c r="H88" s="285"/>
      <c r="I88" s="285"/>
      <c r="J88" s="285"/>
      <c r="K88" s="285"/>
      <c r="L88" s="285"/>
      <c r="M88" s="285"/>
      <c r="N88" s="285"/>
      <c r="O88" s="285"/>
      <c r="P88" s="285">
        <v>1</v>
      </c>
      <c r="Q88" s="285"/>
      <c r="R88" s="285"/>
      <c r="S88" s="285"/>
      <c r="T88" s="285"/>
      <c r="U88" s="285"/>
      <c r="V88" s="285"/>
      <c r="W88" s="285"/>
      <c r="X88" s="285"/>
      <c r="Y88" s="285"/>
      <c r="Z88" s="285"/>
      <c r="AA88" s="285">
        <v>1</v>
      </c>
    </row>
    <row r="89" spans="1:27" ht="13.8">
      <c r="A89" s="4"/>
      <c r="B89" s="282" t="s">
        <v>207</v>
      </c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>
        <v>1</v>
      </c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</row>
    <row r="90" spans="1:27" ht="13.8">
      <c r="A90" s="3"/>
      <c r="B90" s="284" t="s">
        <v>185</v>
      </c>
      <c r="C90" s="285"/>
      <c r="D90" s="285"/>
      <c r="E90" s="285"/>
      <c r="F90" s="285"/>
      <c r="G90" s="285"/>
      <c r="H90" s="285"/>
      <c r="I90" s="285">
        <v>1</v>
      </c>
      <c r="J90" s="285"/>
      <c r="K90" s="285">
        <v>1</v>
      </c>
      <c r="L90" s="285"/>
      <c r="M90" s="285"/>
      <c r="N90" s="285"/>
      <c r="O90" s="285"/>
      <c r="P90" s="285"/>
      <c r="Q90" s="285"/>
      <c r="R90" s="285"/>
      <c r="S90" s="285"/>
      <c r="T90" s="285"/>
      <c r="U90" s="285"/>
      <c r="V90" s="285"/>
      <c r="W90" s="285"/>
      <c r="X90" s="285"/>
      <c r="Y90" s="285"/>
      <c r="Z90" s="285"/>
      <c r="AA90" s="285"/>
    </row>
    <row r="91" spans="1:27" ht="13.8">
      <c r="A91" s="3"/>
      <c r="B91" s="282" t="s">
        <v>201</v>
      </c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>
        <v>1</v>
      </c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</row>
    <row r="92" spans="1:27" ht="13.8">
      <c r="A92" s="3"/>
      <c r="B92" s="284" t="s">
        <v>209</v>
      </c>
      <c r="C92" s="285"/>
      <c r="D92" s="285"/>
      <c r="E92" s="285"/>
      <c r="F92" s="285"/>
      <c r="G92" s="285"/>
      <c r="H92" s="285"/>
      <c r="I92" s="285">
        <v>1</v>
      </c>
      <c r="J92" s="285"/>
      <c r="K92" s="285"/>
      <c r="L92" s="285"/>
      <c r="M92" s="285"/>
      <c r="N92" s="285"/>
      <c r="O92" s="285"/>
      <c r="P92" s="285"/>
      <c r="Q92" s="285"/>
      <c r="R92" s="285"/>
      <c r="S92" s="285"/>
      <c r="T92" s="285"/>
      <c r="U92" s="285"/>
      <c r="V92" s="285"/>
      <c r="W92" s="285"/>
      <c r="X92" s="285"/>
      <c r="Y92" s="285"/>
      <c r="Z92" s="285"/>
      <c r="AA92" s="285"/>
    </row>
    <row r="93" spans="1:27" ht="13.8">
      <c r="A93" s="4"/>
      <c r="B93" s="282" t="s">
        <v>202</v>
      </c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>
        <v>1</v>
      </c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</row>
    <row r="94" spans="1:27" ht="13.8">
      <c r="A94" s="4"/>
      <c r="B94" s="284" t="s">
        <v>203</v>
      </c>
      <c r="C94" s="285"/>
      <c r="D94" s="285"/>
      <c r="E94" s="285"/>
      <c r="F94" s="285"/>
      <c r="G94" s="285">
        <v>1</v>
      </c>
      <c r="H94" s="285"/>
      <c r="I94" s="285"/>
      <c r="J94" s="285"/>
      <c r="K94" s="285"/>
      <c r="L94" s="285"/>
      <c r="M94" s="285"/>
      <c r="N94" s="285"/>
      <c r="O94" s="285"/>
      <c r="P94" s="285"/>
      <c r="Q94" s="285"/>
      <c r="R94" s="285"/>
      <c r="S94" s="285"/>
      <c r="T94" s="285"/>
      <c r="U94" s="285"/>
      <c r="V94" s="285"/>
      <c r="W94" s="285"/>
      <c r="X94" s="285"/>
      <c r="Y94" s="285"/>
      <c r="Z94" s="285"/>
      <c r="AA94" s="285"/>
    </row>
    <row r="95" spans="1:27" ht="13.8">
      <c r="A95" s="3"/>
      <c r="B95" s="282" t="s">
        <v>204</v>
      </c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>
        <v>1</v>
      </c>
      <c r="R95" s="283"/>
      <c r="S95" s="283"/>
      <c r="T95" s="283"/>
      <c r="U95" s="283"/>
      <c r="V95" s="283"/>
      <c r="W95" s="283"/>
      <c r="X95" s="283"/>
      <c r="Y95" s="283"/>
      <c r="Z95" s="283"/>
      <c r="AA95" s="283"/>
    </row>
    <row r="96" spans="1:27" ht="13.8">
      <c r="A96" s="4"/>
      <c r="B96" s="284" t="s">
        <v>187</v>
      </c>
      <c r="C96" s="285"/>
      <c r="D96" s="285"/>
      <c r="E96" s="285"/>
      <c r="F96" s="285"/>
      <c r="G96" s="285"/>
      <c r="H96" s="285"/>
      <c r="I96" s="285"/>
      <c r="J96" s="285"/>
      <c r="K96" s="285"/>
      <c r="L96" s="285"/>
      <c r="M96" s="285"/>
      <c r="N96" s="285"/>
      <c r="O96" s="285"/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</row>
    <row r="97" spans="1:27" ht="13.8">
      <c r="A97" s="4"/>
      <c r="B97" s="282" t="s">
        <v>188</v>
      </c>
      <c r="C97" s="283"/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283"/>
      <c r="AA97" s="283"/>
    </row>
    <row r="98" spans="1:27" ht="13.8">
      <c r="A98" s="3"/>
      <c r="B98" s="284" t="s">
        <v>210</v>
      </c>
      <c r="C98" s="285"/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27" ht="13.8">
      <c r="A99" s="3"/>
      <c r="B99" s="284" t="s">
        <v>205</v>
      </c>
      <c r="C99" s="285"/>
      <c r="D99" s="285"/>
      <c r="E99" s="285"/>
      <c r="F99" s="285"/>
      <c r="G99" s="285"/>
      <c r="H99" s="285"/>
      <c r="I99" s="285"/>
      <c r="J99" s="285"/>
      <c r="K99" s="285"/>
      <c r="L99" s="285"/>
      <c r="M99" s="285"/>
      <c r="N99" s="285"/>
      <c r="O99" s="285"/>
      <c r="P99" s="285">
        <v>1</v>
      </c>
      <c r="Q99" s="285"/>
      <c r="R99" s="285"/>
      <c r="S99" s="285"/>
      <c r="T99" s="285"/>
      <c r="U99" s="285"/>
      <c r="V99" s="285"/>
      <c r="W99" s="285"/>
      <c r="X99" s="285"/>
      <c r="Y99" s="285"/>
      <c r="Z99" s="285"/>
      <c r="AA99" s="285"/>
    </row>
    <row r="100" spans="1:27" ht="13.8">
      <c r="A100" s="3"/>
      <c r="B100" s="286" t="s">
        <v>189</v>
      </c>
      <c r="C100" s="287">
        <f t="shared" ref="C100:AA100" si="8">SUM(C87:C99)</f>
        <v>0</v>
      </c>
      <c r="D100" s="287">
        <f t="shared" si="8"/>
        <v>1</v>
      </c>
      <c r="E100" s="287">
        <f t="shared" si="8"/>
        <v>0</v>
      </c>
      <c r="F100" s="287">
        <f t="shared" si="8"/>
        <v>0</v>
      </c>
      <c r="G100" s="287">
        <f t="shared" si="8"/>
        <v>3</v>
      </c>
      <c r="H100" s="287">
        <f t="shared" si="8"/>
        <v>0</v>
      </c>
      <c r="I100" s="287">
        <f t="shared" si="8"/>
        <v>2</v>
      </c>
      <c r="J100" s="287">
        <f t="shared" si="8"/>
        <v>0</v>
      </c>
      <c r="K100" s="287">
        <f t="shared" si="8"/>
        <v>1</v>
      </c>
      <c r="L100" s="287">
        <f t="shared" si="8"/>
        <v>0</v>
      </c>
      <c r="M100" s="287">
        <f t="shared" si="8"/>
        <v>0</v>
      </c>
      <c r="N100" s="287">
        <f t="shared" si="8"/>
        <v>0</v>
      </c>
      <c r="O100" s="287">
        <f t="shared" si="8"/>
        <v>1</v>
      </c>
      <c r="P100" s="287">
        <f t="shared" si="8"/>
        <v>5</v>
      </c>
      <c r="Q100" s="287">
        <f t="shared" si="8"/>
        <v>1</v>
      </c>
      <c r="R100" s="287">
        <f t="shared" si="8"/>
        <v>0</v>
      </c>
      <c r="S100" s="287">
        <f t="shared" si="8"/>
        <v>0</v>
      </c>
      <c r="T100" s="287">
        <f t="shared" si="8"/>
        <v>0</v>
      </c>
      <c r="U100" s="287">
        <f t="shared" si="8"/>
        <v>0</v>
      </c>
      <c r="V100" s="287">
        <f t="shared" si="8"/>
        <v>0</v>
      </c>
      <c r="W100" s="287">
        <f t="shared" si="8"/>
        <v>0</v>
      </c>
      <c r="X100" s="287">
        <f t="shared" si="8"/>
        <v>0</v>
      </c>
      <c r="Y100" s="287">
        <f t="shared" si="8"/>
        <v>0</v>
      </c>
      <c r="Z100" s="287">
        <f t="shared" si="8"/>
        <v>0</v>
      </c>
      <c r="AA100" s="288">
        <f t="shared" si="8"/>
        <v>1</v>
      </c>
    </row>
    <row r="101" spans="1:27" ht="13.8">
      <c r="A101" s="3"/>
      <c r="B101" s="275"/>
      <c r="C101" s="275"/>
      <c r="D101" s="275"/>
      <c r="E101" s="275"/>
      <c r="F101" s="275"/>
      <c r="G101" s="275"/>
      <c r="H101" s="275"/>
      <c r="I101" s="275"/>
      <c r="J101" s="275"/>
      <c r="K101" s="275"/>
      <c r="L101" s="275"/>
      <c r="M101" s="275"/>
      <c r="N101" s="275"/>
      <c r="O101" s="275"/>
      <c r="P101" s="275"/>
      <c r="Q101" s="275"/>
      <c r="R101" s="275"/>
      <c r="S101" s="275"/>
      <c r="T101" s="275"/>
      <c r="U101" s="275"/>
      <c r="V101" s="275"/>
      <c r="W101" s="275"/>
      <c r="X101" s="275"/>
      <c r="Y101" s="275"/>
      <c r="Z101" s="295"/>
      <c r="AA101" s="295"/>
    </row>
    <row r="102" spans="1:27" ht="13.8">
      <c r="A102" s="3"/>
      <c r="B102" s="275"/>
      <c r="C102" s="275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95"/>
      <c r="AA102" s="295"/>
    </row>
    <row r="103" spans="1:27" ht="23.4">
      <c r="A103" s="3"/>
      <c r="B103" s="300" t="s">
        <v>168</v>
      </c>
      <c r="C103" s="301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5"/>
      <c r="Z103" s="295"/>
      <c r="AA103" s="295"/>
    </row>
    <row r="104" spans="1:27" ht="13.8">
      <c r="A104" s="3"/>
      <c r="B104" s="277"/>
      <c r="C104" s="278">
        <v>420</v>
      </c>
      <c r="D104" s="279">
        <v>424</v>
      </c>
      <c r="E104" s="278">
        <v>425</v>
      </c>
      <c r="F104" s="279">
        <v>440</v>
      </c>
      <c r="G104" s="278">
        <v>444</v>
      </c>
      <c r="H104" s="279">
        <v>445</v>
      </c>
      <c r="I104" s="278">
        <v>460</v>
      </c>
      <c r="J104" s="279">
        <v>464</v>
      </c>
      <c r="K104" s="278">
        <v>465</v>
      </c>
      <c r="L104" s="279">
        <v>520</v>
      </c>
      <c r="M104" s="278">
        <v>524</v>
      </c>
      <c r="N104" s="279">
        <v>525</v>
      </c>
      <c r="O104" s="278">
        <v>540</v>
      </c>
      <c r="P104" s="279">
        <v>544</v>
      </c>
      <c r="Q104" s="278">
        <v>545</v>
      </c>
      <c r="R104" s="279">
        <v>560</v>
      </c>
      <c r="S104" s="278">
        <v>564</v>
      </c>
      <c r="T104" s="279">
        <v>565</v>
      </c>
      <c r="U104" s="278">
        <v>510</v>
      </c>
      <c r="V104" s="279">
        <v>511</v>
      </c>
      <c r="W104" s="278" t="s">
        <v>181</v>
      </c>
      <c r="X104" s="279">
        <v>512</v>
      </c>
      <c r="Y104" s="278" t="s">
        <v>182</v>
      </c>
      <c r="Z104" s="279">
        <v>513</v>
      </c>
      <c r="AA104" s="302" t="s">
        <v>211</v>
      </c>
    </row>
    <row r="105" spans="1:27" ht="13.8">
      <c r="A105" s="3"/>
      <c r="B105" s="282" t="s">
        <v>184</v>
      </c>
      <c r="C105" s="283"/>
      <c r="D105" s="283"/>
      <c r="E105" s="283"/>
      <c r="F105" s="283"/>
      <c r="G105" s="283">
        <v>2</v>
      </c>
      <c r="H105" s="283"/>
      <c r="I105" s="283"/>
      <c r="J105" s="283"/>
      <c r="K105" s="283"/>
      <c r="L105" s="283"/>
      <c r="M105" s="283"/>
      <c r="N105" s="283"/>
      <c r="O105" s="283"/>
      <c r="P105" s="283">
        <v>1</v>
      </c>
      <c r="Q105" s="283"/>
      <c r="R105" s="283"/>
      <c r="S105" s="283"/>
      <c r="T105" s="283"/>
      <c r="U105" s="283"/>
      <c r="V105" s="283"/>
      <c r="W105" s="283"/>
      <c r="X105" s="283"/>
      <c r="Y105" s="283"/>
      <c r="Z105" s="303"/>
      <c r="AA105" s="303"/>
    </row>
    <row r="106" spans="1:27" ht="13.8">
      <c r="A106" s="4"/>
      <c r="B106" s="284" t="s">
        <v>191</v>
      </c>
      <c r="C106" s="285"/>
      <c r="D106" s="285"/>
      <c r="E106" s="285"/>
      <c r="F106" s="285"/>
      <c r="G106" s="285"/>
      <c r="H106" s="285"/>
      <c r="I106" s="285"/>
      <c r="J106" s="285"/>
      <c r="K106" s="285"/>
      <c r="L106" s="285"/>
      <c r="M106" s="285"/>
      <c r="N106" s="285"/>
      <c r="O106" s="285"/>
      <c r="P106" s="285">
        <v>1</v>
      </c>
      <c r="Q106" s="285"/>
      <c r="R106" s="285"/>
      <c r="S106" s="285"/>
      <c r="T106" s="285"/>
      <c r="U106" s="285"/>
      <c r="V106" s="285"/>
      <c r="W106" s="285"/>
      <c r="X106" s="285"/>
      <c r="Y106" s="285"/>
      <c r="Z106" s="304"/>
      <c r="AA106" s="304"/>
    </row>
    <row r="107" spans="1:27" ht="13.8">
      <c r="A107" s="4"/>
      <c r="B107" s="282" t="s">
        <v>207</v>
      </c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>
        <v>1</v>
      </c>
      <c r="Q107" s="283"/>
      <c r="R107" s="283"/>
      <c r="S107" s="283"/>
      <c r="T107" s="283"/>
      <c r="U107" s="283"/>
      <c r="V107" s="283"/>
      <c r="W107" s="283"/>
      <c r="X107" s="283"/>
      <c r="Y107" s="283"/>
      <c r="Z107" s="303"/>
      <c r="AA107" s="303"/>
    </row>
    <row r="108" spans="1:27" ht="13.8">
      <c r="A108" s="3"/>
      <c r="B108" s="284" t="s">
        <v>185</v>
      </c>
      <c r="C108" s="285"/>
      <c r="D108" s="285"/>
      <c r="E108" s="285"/>
      <c r="F108" s="285"/>
      <c r="G108" s="285"/>
      <c r="H108" s="285"/>
      <c r="I108" s="285">
        <v>2</v>
      </c>
      <c r="J108" s="285"/>
      <c r="K108" s="285"/>
      <c r="L108" s="285"/>
      <c r="M108" s="285"/>
      <c r="N108" s="285"/>
      <c r="O108" s="285"/>
      <c r="P108" s="285"/>
      <c r="Q108" s="285"/>
      <c r="R108" s="285"/>
      <c r="S108" s="285"/>
      <c r="T108" s="285"/>
      <c r="U108" s="285"/>
      <c r="V108" s="285"/>
      <c r="W108" s="285"/>
      <c r="X108" s="285"/>
      <c r="Y108" s="285"/>
      <c r="Z108" s="304"/>
      <c r="AA108" s="304"/>
    </row>
    <row r="109" spans="1:27" ht="13.8">
      <c r="A109" s="3"/>
      <c r="B109" s="282" t="s">
        <v>201</v>
      </c>
      <c r="C109" s="283"/>
      <c r="D109" s="283"/>
      <c r="E109" s="283"/>
      <c r="F109" s="283"/>
      <c r="G109" s="283"/>
      <c r="H109" s="283"/>
      <c r="I109" s="283"/>
      <c r="J109" s="283"/>
      <c r="K109" s="283"/>
      <c r="L109" s="283"/>
      <c r="M109" s="283"/>
      <c r="N109" s="283"/>
      <c r="O109" s="283">
        <v>1</v>
      </c>
      <c r="P109" s="283"/>
      <c r="Q109" s="283"/>
      <c r="R109" s="283"/>
      <c r="S109" s="283"/>
      <c r="T109" s="283"/>
      <c r="U109" s="283"/>
      <c r="V109" s="283"/>
      <c r="W109" s="283"/>
      <c r="X109" s="283"/>
      <c r="Y109" s="283"/>
      <c r="Z109" s="303"/>
      <c r="AA109" s="303"/>
    </row>
    <row r="110" spans="1:27" ht="13.8">
      <c r="A110" s="3"/>
      <c r="B110" s="284" t="s">
        <v>209</v>
      </c>
      <c r="C110" s="285"/>
      <c r="D110" s="285"/>
      <c r="E110" s="285"/>
      <c r="F110" s="285"/>
      <c r="G110" s="285"/>
      <c r="H110" s="285"/>
      <c r="I110" s="285">
        <v>1</v>
      </c>
      <c r="J110" s="285"/>
      <c r="K110" s="285"/>
      <c r="L110" s="285"/>
      <c r="M110" s="285"/>
      <c r="N110" s="285"/>
      <c r="O110" s="285"/>
      <c r="P110" s="285"/>
      <c r="Q110" s="285"/>
      <c r="R110" s="285"/>
      <c r="S110" s="285"/>
      <c r="T110" s="285"/>
      <c r="U110" s="285"/>
      <c r="V110" s="285"/>
      <c r="W110" s="285"/>
      <c r="X110" s="285"/>
      <c r="Y110" s="285"/>
      <c r="Z110" s="304"/>
      <c r="AA110" s="304"/>
    </row>
    <row r="111" spans="1:27" ht="13.8">
      <c r="A111" s="4"/>
      <c r="B111" s="282" t="s">
        <v>202</v>
      </c>
      <c r="C111" s="283"/>
      <c r="D111" s="283"/>
      <c r="E111" s="283"/>
      <c r="F111" s="283"/>
      <c r="G111" s="283"/>
      <c r="H111" s="283"/>
      <c r="I111" s="283"/>
      <c r="J111" s="283"/>
      <c r="K111" s="283"/>
      <c r="L111" s="283"/>
      <c r="M111" s="283"/>
      <c r="N111" s="283"/>
      <c r="O111" s="283"/>
      <c r="P111" s="283">
        <v>1</v>
      </c>
      <c r="Q111" s="283"/>
      <c r="R111" s="283"/>
      <c r="S111" s="283"/>
      <c r="T111" s="283"/>
      <c r="U111" s="283"/>
      <c r="V111" s="283"/>
      <c r="W111" s="283"/>
      <c r="X111" s="283"/>
      <c r="Y111" s="283"/>
      <c r="Z111" s="303"/>
      <c r="AA111" s="303"/>
    </row>
    <row r="112" spans="1:27" ht="13.8">
      <c r="A112" s="4"/>
      <c r="B112" s="284" t="s">
        <v>203</v>
      </c>
      <c r="C112" s="285"/>
      <c r="D112" s="285"/>
      <c r="E112" s="285"/>
      <c r="F112" s="285"/>
      <c r="G112" s="285">
        <v>1</v>
      </c>
      <c r="H112" s="285"/>
      <c r="I112" s="285"/>
      <c r="J112" s="285"/>
      <c r="K112" s="285"/>
      <c r="L112" s="285"/>
      <c r="M112" s="285"/>
      <c r="N112" s="285"/>
      <c r="O112" s="285"/>
      <c r="P112" s="285"/>
      <c r="Q112" s="285"/>
      <c r="R112" s="285"/>
      <c r="S112" s="285"/>
      <c r="T112" s="285"/>
      <c r="U112" s="285"/>
      <c r="V112" s="285"/>
      <c r="W112" s="285"/>
      <c r="X112" s="285"/>
      <c r="Y112" s="285"/>
      <c r="Z112" s="304"/>
      <c r="AA112" s="304"/>
    </row>
    <row r="113" spans="1:27" ht="13.8">
      <c r="A113" s="3"/>
      <c r="B113" s="305" t="s">
        <v>204</v>
      </c>
      <c r="C113" s="283"/>
      <c r="D113" s="283"/>
      <c r="E113" s="283"/>
      <c r="F113" s="283"/>
      <c r="G113" s="283"/>
      <c r="H113" s="283"/>
      <c r="I113" s="283"/>
      <c r="J113" s="283"/>
      <c r="K113" s="283"/>
      <c r="L113" s="283"/>
      <c r="M113" s="283"/>
      <c r="N113" s="283"/>
      <c r="O113" s="283"/>
      <c r="P113" s="283"/>
      <c r="Q113" s="283">
        <v>1</v>
      </c>
      <c r="R113" s="283"/>
      <c r="S113" s="283"/>
      <c r="T113" s="283"/>
      <c r="U113" s="283"/>
      <c r="V113" s="283"/>
      <c r="W113" s="283"/>
      <c r="X113" s="283"/>
      <c r="Y113" s="283"/>
      <c r="Z113" s="303"/>
      <c r="AA113" s="303"/>
    </row>
    <row r="114" spans="1:27" ht="13.8">
      <c r="A114" s="4"/>
      <c r="B114" s="284" t="s">
        <v>187</v>
      </c>
      <c r="C114" s="285"/>
      <c r="D114" s="285"/>
      <c r="E114" s="285"/>
      <c r="F114" s="285"/>
      <c r="G114" s="285"/>
      <c r="H114" s="285"/>
      <c r="I114" s="285"/>
      <c r="J114" s="285"/>
      <c r="K114" s="285"/>
      <c r="L114" s="285"/>
      <c r="M114" s="285"/>
      <c r="N114" s="285"/>
      <c r="O114" s="285"/>
      <c r="P114" s="285"/>
      <c r="Q114" s="285"/>
      <c r="R114" s="285"/>
      <c r="S114" s="285"/>
      <c r="T114" s="285"/>
      <c r="U114" s="285"/>
      <c r="V114" s="285"/>
      <c r="W114" s="285"/>
      <c r="X114" s="285"/>
      <c r="Y114" s="285"/>
      <c r="Z114" s="304"/>
      <c r="AA114" s="304"/>
    </row>
    <row r="115" spans="1:27" ht="13.8">
      <c r="A115" s="3"/>
      <c r="B115" s="306" t="s">
        <v>210</v>
      </c>
      <c r="C115" s="307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8"/>
      <c r="AA115" s="308"/>
    </row>
    <row r="116" spans="1:27" ht="13.8">
      <c r="A116" s="3"/>
      <c r="B116" s="284" t="s">
        <v>205</v>
      </c>
      <c r="C116" s="285"/>
      <c r="D116" s="285"/>
      <c r="E116" s="285"/>
      <c r="F116" s="285"/>
      <c r="G116" s="285"/>
      <c r="H116" s="285"/>
      <c r="I116" s="285"/>
      <c r="J116" s="285"/>
      <c r="K116" s="285"/>
      <c r="L116" s="285"/>
      <c r="M116" s="285"/>
      <c r="N116" s="285"/>
      <c r="O116" s="285"/>
      <c r="P116" s="285">
        <v>1</v>
      </c>
      <c r="Q116" s="285"/>
      <c r="R116" s="285"/>
      <c r="S116" s="285"/>
      <c r="T116" s="285"/>
      <c r="U116" s="285"/>
      <c r="V116" s="285"/>
      <c r="W116" s="285"/>
      <c r="X116" s="285"/>
      <c r="Y116" s="285"/>
      <c r="Z116" s="304"/>
      <c r="AA116" s="304"/>
    </row>
    <row r="117" spans="1:27" ht="13.8">
      <c r="A117" s="3"/>
      <c r="B117" s="286" t="s">
        <v>189</v>
      </c>
      <c r="C117" s="287">
        <f t="shared" ref="C117:AA117" si="9">SUM(C105:C116)</f>
        <v>0</v>
      </c>
      <c r="D117" s="287">
        <f t="shared" si="9"/>
        <v>0</v>
      </c>
      <c r="E117" s="287">
        <f t="shared" si="9"/>
        <v>0</v>
      </c>
      <c r="F117" s="287">
        <f t="shared" si="9"/>
        <v>0</v>
      </c>
      <c r="G117" s="287">
        <f t="shared" si="9"/>
        <v>3</v>
      </c>
      <c r="H117" s="287">
        <f t="shared" si="9"/>
        <v>0</v>
      </c>
      <c r="I117" s="287">
        <f t="shared" si="9"/>
        <v>3</v>
      </c>
      <c r="J117" s="287">
        <f t="shared" si="9"/>
        <v>0</v>
      </c>
      <c r="K117" s="287">
        <f t="shared" si="9"/>
        <v>0</v>
      </c>
      <c r="L117" s="287">
        <f t="shared" si="9"/>
        <v>0</v>
      </c>
      <c r="M117" s="287">
        <f t="shared" si="9"/>
        <v>0</v>
      </c>
      <c r="N117" s="287">
        <f t="shared" si="9"/>
        <v>0</v>
      </c>
      <c r="O117" s="287">
        <f t="shared" si="9"/>
        <v>1</v>
      </c>
      <c r="P117" s="287">
        <f t="shared" si="9"/>
        <v>5</v>
      </c>
      <c r="Q117" s="287">
        <f t="shared" si="9"/>
        <v>1</v>
      </c>
      <c r="R117" s="287">
        <f t="shared" si="9"/>
        <v>0</v>
      </c>
      <c r="S117" s="287">
        <f t="shared" si="9"/>
        <v>0</v>
      </c>
      <c r="T117" s="287">
        <f t="shared" si="9"/>
        <v>0</v>
      </c>
      <c r="U117" s="287">
        <f t="shared" si="9"/>
        <v>0</v>
      </c>
      <c r="V117" s="287">
        <f t="shared" si="9"/>
        <v>0</v>
      </c>
      <c r="W117" s="287">
        <f t="shared" si="9"/>
        <v>0</v>
      </c>
      <c r="X117" s="287">
        <f t="shared" si="9"/>
        <v>0</v>
      </c>
      <c r="Y117" s="287">
        <f t="shared" si="9"/>
        <v>0</v>
      </c>
      <c r="Z117" s="309">
        <f t="shared" si="9"/>
        <v>0</v>
      </c>
      <c r="AA117" s="310">
        <f t="shared" si="9"/>
        <v>0</v>
      </c>
    </row>
    <row r="118" spans="1:27" ht="13.8">
      <c r="A118" s="3"/>
      <c r="B118" s="275"/>
      <c r="C118" s="275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75"/>
    </row>
    <row r="119" spans="1:27" ht="13.8">
      <c r="A119" s="3"/>
      <c r="B119" s="275"/>
      <c r="C119" s="275"/>
      <c r="D119" s="275"/>
      <c r="E119" s="275"/>
      <c r="F119" s="275"/>
      <c r="G119" s="275"/>
      <c r="H119" s="275"/>
      <c r="I119" s="275"/>
      <c r="J119" s="275"/>
      <c r="K119" s="275"/>
      <c r="L119" s="275"/>
      <c r="M119" s="275"/>
      <c r="N119" s="275"/>
      <c r="O119" s="275"/>
      <c r="P119" s="275"/>
      <c r="Q119" s="275"/>
      <c r="R119" s="275"/>
      <c r="S119" s="275"/>
      <c r="T119" s="275"/>
      <c r="U119" s="275"/>
      <c r="V119" s="275"/>
      <c r="W119" s="275"/>
      <c r="X119" s="275"/>
      <c r="Y119" s="275"/>
      <c r="Z119" s="275"/>
      <c r="AA119" s="275"/>
    </row>
    <row r="120" spans="1:27" ht="13.8">
      <c r="A120" s="3"/>
      <c r="B120" s="275"/>
      <c r="C120" s="275"/>
      <c r="D120" s="275"/>
      <c r="E120" s="275"/>
      <c r="F120" s="303"/>
      <c r="G120" s="275"/>
      <c r="H120" s="275"/>
      <c r="I120" s="275"/>
      <c r="J120" s="275"/>
      <c r="K120" s="275"/>
      <c r="L120" s="275"/>
      <c r="M120" s="275"/>
      <c r="N120" s="275"/>
      <c r="O120" s="275"/>
      <c r="P120" s="275"/>
      <c r="Q120" s="275"/>
      <c r="R120" s="275"/>
      <c r="S120" s="275"/>
      <c r="T120" s="275"/>
      <c r="U120" s="275"/>
      <c r="V120" s="275"/>
      <c r="W120" s="275"/>
      <c r="X120" s="275"/>
      <c r="Y120" s="275"/>
      <c r="Z120" s="275"/>
      <c r="AA120" s="275"/>
    </row>
    <row r="121" spans="1:27" ht="13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3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3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3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8">
    <mergeCell ref="B5:C5"/>
    <mergeCell ref="B85:C85"/>
    <mergeCell ref="B103:C103"/>
    <mergeCell ref="B14:C14"/>
    <mergeCell ref="B25:C25"/>
    <mergeCell ref="B38:C38"/>
    <mergeCell ref="B51:C51"/>
    <mergeCell ref="B68:C68"/>
  </mergeCells>
  <hyperlinks>
    <hyperlink ref="AA26" r:id="rId1" xr:uid="{00000000-0004-0000-0900-000001000000}"/>
    <hyperlink ref="AA15" r:id="rId2" xr:uid="{00000000-0004-0000-09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A1D74158D9064B87590328FFB92615" ma:contentTypeVersion="13" ma:contentTypeDescription="Vytvoří nový dokument" ma:contentTypeScope="" ma:versionID="d2ca0ca369f7f4386b5cad9c7f73eb3a">
  <xsd:schema xmlns:xsd="http://www.w3.org/2001/XMLSchema" xmlns:xs="http://www.w3.org/2001/XMLSchema" xmlns:p="http://schemas.microsoft.com/office/2006/metadata/properties" xmlns:ns2="12ea92d9-b3b4-4689-aad6-2070c162f8d7" xmlns:ns3="90638c21-4cc2-40b7-bf5d-0c8e4364e993" targetNamespace="http://schemas.microsoft.com/office/2006/metadata/properties" ma:root="true" ma:fieldsID="b800f66c549da7b2ab991373a5507d44" ns2:_="" ns3:_="">
    <xsd:import namespace="12ea92d9-b3b4-4689-aad6-2070c162f8d7"/>
    <xsd:import namespace="90638c21-4cc2-40b7-bf5d-0c8e4364e99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a92d9-b3b4-4689-aad6-2070c162f8d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9a78c158-b4ac-4a3d-b4a8-0c226674c9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38c21-4cc2-40b7-bf5d-0c8e4364e99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c62c56f-c689-4065-a9d2-3f709a06605e}" ma:internalName="TaxCatchAll" ma:showField="CatchAllData" ma:web="90638c21-4cc2-40b7-bf5d-0c8e4364e9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638c21-4cc2-40b7-bf5d-0c8e4364e993" xsi:nil="true"/>
    <lcf76f155ced4ddcb4097134ff3c332f xmlns="12ea92d9-b3b4-4689-aad6-2070c162f8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25924C-2D3C-4B41-B1A0-3D84DE44B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303B5-464A-4F71-934A-CAB60A13D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ea92d9-b3b4-4689-aad6-2070c162f8d7"/>
    <ds:schemaRef ds:uri="90638c21-4cc2-40b7-bf5d-0c8e4364e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B82AAF-77CA-4B3C-8F12-24774EFAA6B0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12ea92d9-b3b4-4689-aad6-2070c162f8d7"/>
    <ds:schemaRef ds:uri="90638c21-4cc2-40b7-bf5d-0c8e4364e993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2. ročník</vt:lpstr>
      <vt:lpstr>3. ročník</vt:lpstr>
      <vt:lpstr>4. ročník</vt:lpstr>
      <vt:lpstr>5. ročník</vt:lpstr>
      <vt:lpstr>6. ročník</vt:lpstr>
      <vt:lpstr> 7. ročník</vt:lpstr>
      <vt:lpstr>8. ročník</vt:lpstr>
      <vt:lpstr>9. ročník</vt:lpstr>
      <vt:lpstr>Seznam sešitů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Hohenbergerová</dc:creator>
  <cp:keywords/>
  <dc:description/>
  <cp:lastModifiedBy>Irena Hohenbergerová</cp:lastModifiedBy>
  <cp:revision/>
  <dcterms:created xsi:type="dcterms:W3CDTF">2025-01-18T11:20:37Z</dcterms:created>
  <dcterms:modified xsi:type="dcterms:W3CDTF">2026-04-28T10:22:22Z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0x010100A8A1D74158D9064B87590328FFB92615</vt:lpwstr>
  </property>
  <property fmtid="{D5CDD505-2E9C-101B-9397-08002B2CF9AE}" pid="3" name="MediaServiceImageTags">
    <vt:lpwstr/>
  </property>
</Properties>
</file>